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wmf" ContentType="image/x-wmf"/>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iagrams/data1.xml" ContentType="application/vnd.openxmlformats-officedocument.drawingml.diagramData+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DieseArbeitsmappe" autoCompressPictures="0" defaultThemeVersion="124226"/>
  <bookViews>
    <workbookView xWindow="0" yWindow="360" windowWidth="15465" windowHeight="7830"/>
  </bookViews>
  <sheets>
    <sheet name="START" sheetId="1" r:id="rId1"/>
    <sheet name="STEP 1" sheetId="2" r:id="rId2"/>
    <sheet name="STEP 2" sheetId="3" r:id="rId3"/>
    <sheet name="STEP 3" sheetId="4" r:id="rId4"/>
    <sheet name="STEP 4" sheetId="5" r:id="rId5"/>
    <sheet name="STEP 5 - A" sheetId="9" r:id="rId6"/>
    <sheet name="STEP 5 - B" sheetId="11" r:id="rId7"/>
    <sheet name="STEP 5 - C" sheetId="12" r:id="rId8"/>
    <sheet name="Data" sheetId="15" r:id="rId9"/>
    <sheet name="Legal information" sheetId="17" r:id="rId10"/>
  </sheets>
  <externalReferences>
    <externalReference r:id="rId11"/>
  </externalReferences>
  <definedNames>
    <definedName name="ALL_IND_DESCR">#REF!</definedName>
    <definedName name="ALL_IND_ID">#REF!</definedName>
    <definedName name="ALL_IND_ID_AND_DESCR">#REF!</definedName>
    <definedName name="AREAS">'STEP 3'!$I$44:$I$52</definedName>
    <definedName name="CLIM_STIM">'STEP 1'!$R$53:$R$56</definedName>
    <definedName name="INCREASE_DECREASE">'STEP 1'!$R$54:$R$55</definedName>
    <definedName name="IND_STEP5_C">'STEP 5 - C'!$R$27:$R$32</definedName>
    <definedName name="Indicators">Data!$C$3:$C$35</definedName>
    <definedName name="LEVEL_OF_VULNERABILITY">'STEP 1'!$S$54:$S$58</definedName>
    <definedName name="List_of_Results">'STEP 3'!$W$75:$W$89</definedName>
    <definedName name="List_of_Results_2">'STEP 3'!$W$74:$W$89</definedName>
    <definedName name="LIST1">'STEP 4'!$P$14:$P$43</definedName>
    <definedName name="Liste_AREAS">'STEP 3'!$I$44:$N$52</definedName>
    <definedName name="Projectname">[1]Assumptions!$E$8</definedName>
    <definedName name="Region_Name">[1]Assumptions!$E$9</definedName>
    <definedName name="RESULT_OUTSIDE">'STEP 3'!$G$293:$I$308</definedName>
  </definedNames>
  <calcPr calcId="145621"/>
  <extLst>
    <ext xmlns:mx="http://schemas.microsoft.com/office/mac/excel/2008/main" uri="{7523E5D3-25F3-A5E0-1632-64F254C22452}">
      <mx:ArchID Flags="2"/>
    </ext>
  </extLst>
</workbook>
</file>

<file path=xl/calcChain.xml><?xml version="1.0" encoding="utf-8"?>
<calcChain xmlns="http://schemas.openxmlformats.org/spreadsheetml/2006/main">
  <c r="Q390" i="11" l="1"/>
  <c r="P390" i="11" s="1"/>
  <c r="Q341" i="11"/>
  <c r="P341" i="11" s="1"/>
  <c r="H1884" i="11"/>
  <c r="H1835" i="11"/>
  <c r="H1786" i="11"/>
  <c r="H1737" i="11"/>
  <c r="H1688" i="11"/>
  <c r="H1639" i="11"/>
  <c r="H1590" i="11"/>
  <c r="H1541" i="11"/>
  <c r="H1492" i="11"/>
  <c r="H1443" i="11"/>
  <c r="H1394" i="11"/>
  <c r="H1345" i="11"/>
  <c r="H1296" i="11"/>
  <c r="H1247" i="11"/>
  <c r="H1198" i="11"/>
  <c r="H1149" i="11"/>
  <c r="H1100" i="11"/>
  <c r="H1051" i="11"/>
  <c r="H1002" i="11"/>
  <c r="H953" i="11"/>
  <c r="H904" i="11"/>
  <c r="H855" i="11"/>
  <c r="H806" i="11"/>
  <c r="H757" i="11"/>
  <c r="H708" i="11"/>
  <c r="H659" i="11"/>
  <c r="H610" i="11"/>
  <c r="H561" i="11"/>
  <c r="H512" i="11"/>
  <c r="H463" i="11"/>
  <c r="Q1878" i="11"/>
  <c r="Q1876" i="11"/>
  <c r="Q1874" i="11"/>
  <c r="Q1872" i="11"/>
  <c r="Q1870" i="11"/>
  <c r="Q1868" i="11"/>
  <c r="Q1866" i="11"/>
  <c r="Q1864" i="11"/>
  <c r="Q1862" i="11"/>
  <c r="P1862" i="11" s="1"/>
  <c r="P1864" i="11" s="1"/>
  <c r="Q1860" i="11"/>
  <c r="P1860" i="11"/>
  <c r="Q1829" i="11"/>
  <c r="Q1827" i="11"/>
  <c r="Q1825" i="11"/>
  <c r="Q1823" i="11"/>
  <c r="Q1821" i="11"/>
  <c r="Q1819" i="11"/>
  <c r="Q1817" i="11"/>
  <c r="Q1815" i="11"/>
  <c r="Q1813" i="11"/>
  <c r="P1813" i="11" s="1"/>
  <c r="P1815" i="11" s="1"/>
  <c r="Q1811" i="11"/>
  <c r="P1811" i="11"/>
  <c r="Q1780" i="11"/>
  <c r="Q1778" i="11"/>
  <c r="Q1776" i="11"/>
  <c r="Q1774" i="11"/>
  <c r="Q1772" i="11"/>
  <c r="Q1770" i="11"/>
  <c r="Q1768" i="11"/>
  <c r="Q1766" i="11"/>
  <c r="Q1764" i="11"/>
  <c r="P1764" i="11" s="1"/>
  <c r="P1766" i="11" s="1"/>
  <c r="Q1762" i="11"/>
  <c r="P1762" i="11"/>
  <c r="Q1731" i="11"/>
  <c r="Q1729" i="11"/>
  <c r="Q1727" i="11"/>
  <c r="Q1725" i="11"/>
  <c r="Q1723" i="11"/>
  <c r="Q1721" i="11"/>
  <c r="Q1719" i="11"/>
  <c r="P1719" i="11" s="1"/>
  <c r="P1721" i="11" s="1"/>
  <c r="Q1717" i="11"/>
  <c r="Q1715" i="11"/>
  <c r="P1715" i="11" s="1"/>
  <c r="P1717" i="11" s="1"/>
  <c r="Q1713" i="11"/>
  <c r="P1713" i="11"/>
  <c r="Q1682" i="11"/>
  <c r="Q1680" i="11"/>
  <c r="Q1678" i="11"/>
  <c r="Q1676" i="11"/>
  <c r="Q1674" i="11"/>
  <c r="Q1672" i="11"/>
  <c r="Q1670" i="11"/>
  <c r="Q1668" i="11"/>
  <c r="Q1666" i="11"/>
  <c r="P1666" i="11" s="1"/>
  <c r="P1668" i="11" s="1"/>
  <c r="Q1664" i="11"/>
  <c r="P1664" i="11"/>
  <c r="Q1633" i="11"/>
  <c r="Q1631" i="11"/>
  <c r="Q1629" i="11"/>
  <c r="Q1627" i="11"/>
  <c r="Q1625" i="11"/>
  <c r="Q1623" i="11"/>
  <c r="Q1621" i="11"/>
  <c r="Q1619" i="11"/>
  <c r="Q1617" i="11"/>
  <c r="P1617" i="11" s="1"/>
  <c r="P1619" i="11" s="1"/>
  <c r="Q1615" i="11"/>
  <c r="P1615" i="11"/>
  <c r="Q1584" i="11"/>
  <c r="Q1582" i="11"/>
  <c r="Q1580" i="11"/>
  <c r="Q1578" i="11"/>
  <c r="Q1576" i="11"/>
  <c r="Q1574" i="11"/>
  <c r="Q1572" i="11"/>
  <c r="Q1570" i="11"/>
  <c r="Q1568" i="11"/>
  <c r="Q1566" i="11"/>
  <c r="P1566" i="11" s="1"/>
  <c r="P1568" i="11" s="1"/>
  <c r="Q1535" i="11"/>
  <c r="Q1533" i="11"/>
  <c r="Q1531" i="11"/>
  <c r="Q1529" i="11"/>
  <c r="Q1527" i="11"/>
  <c r="Q1525" i="11"/>
  <c r="Q1523" i="11"/>
  <c r="Q1521" i="11"/>
  <c r="Q1519" i="11"/>
  <c r="P1519" i="11" s="1"/>
  <c r="P1521" i="11" s="1"/>
  <c r="Q1517" i="11"/>
  <c r="P1517" i="11"/>
  <c r="Q1486" i="11"/>
  <c r="Q1484" i="11"/>
  <c r="Q1482" i="11"/>
  <c r="Q1480" i="11"/>
  <c r="Q1478" i="11"/>
  <c r="Q1476" i="11"/>
  <c r="Q1474" i="11"/>
  <c r="Q1472" i="11"/>
  <c r="Q1470" i="11"/>
  <c r="P1470" i="11" s="1"/>
  <c r="P1472" i="11" s="1"/>
  <c r="Q1468" i="11"/>
  <c r="P1468" i="11"/>
  <c r="Q1437" i="11"/>
  <c r="Q1435" i="11"/>
  <c r="Q1433" i="11"/>
  <c r="Q1431" i="11"/>
  <c r="Q1429" i="11"/>
  <c r="Q1427" i="11"/>
  <c r="Q1425" i="11"/>
  <c r="P1425" i="11" s="1"/>
  <c r="P1427" i="11" s="1"/>
  <c r="Q1423" i="11"/>
  <c r="Q1421" i="11"/>
  <c r="P1421" i="11" s="1"/>
  <c r="P1423" i="11" s="1"/>
  <c r="Q1419" i="11"/>
  <c r="P1419" i="11"/>
  <c r="Q1388" i="11"/>
  <c r="Q1386" i="11"/>
  <c r="Q1384" i="11"/>
  <c r="Q1382" i="11"/>
  <c r="Q1380" i="11"/>
  <c r="Q1378" i="11"/>
  <c r="Q1376" i="11"/>
  <c r="Q1374" i="11"/>
  <c r="Q1372" i="11"/>
  <c r="P1372" i="11" s="1"/>
  <c r="P1374" i="11" s="1"/>
  <c r="Q1370" i="11"/>
  <c r="P1370" i="11"/>
  <c r="Q1339" i="11"/>
  <c r="Q1337" i="11"/>
  <c r="Q1335" i="11"/>
  <c r="Q1333" i="11"/>
  <c r="Q1331" i="11"/>
  <c r="Q1329" i="11"/>
  <c r="Q1327" i="11"/>
  <c r="Q1325" i="11"/>
  <c r="Q1323" i="11"/>
  <c r="P1323" i="11" s="1"/>
  <c r="P1325" i="11" s="1"/>
  <c r="Q1321" i="11"/>
  <c r="P1321" i="11"/>
  <c r="Q1290" i="11"/>
  <c r="Q1288" i="11"/>
  <c r="Q1286" i="11"/>
  <c r="Q1284" i="11"/>
  <c r="Q1282" i="11"/>
  <c r="Q1280" i="11"/>
  <c r="Q1278" i="11"/>
  <c r="Q1276" i="11"/>
  <c r="Q1274" i="11"/>
  <c r="Q1272" i="11"/>
  <c r="P1272" i="11"/>
  <c r="P1274" i="11" s="1"/>
  <c r="P1276" i="11" s="1"/>
  <c r="P1278" i="11" s="1"/>
  <c r="P1280" i="11" s="1"/>
  <c r="P1282" i="11" s="1"/>
  <c r="P1284" i="11" s="1"/>
  <c r="P1286" i="11" s="1"/>
  <c r="P1288" i="11" s="1"/>
  <c r="P1290" i="11" s="1"/>
  <c r="Q1241" i="11"/>
  <c r="Q1239" i="11"/>
  <c r="Q1237" i="11"/>
  <c r="Q1235" i="11"/>
  <c r="Q1233" i="11"/>
  <c r="Q1231" i="11"/>
  <c r="Q1229" i="11"/>
  <c r="Q1227" i="11"/>
  <c r="Q1225" i="11"/>
  <c r="P1225" i="11" s="1"/>
  <c r="P1227" i="11" s="1"/>
  <c r="Q1223" i="11"/>
  <c r="P1223" i="11"/>
  <c r="Q1192" i="11"/>
  <c r="Q1190" i="11"/>
  <c r="Q1188" i="11"/>
  <c r="Q1186" i="11"/>
  <c r="Q1184" i="11"/>
  <c r="Q1182" i="11"/>
  <c r="Q1180" i="11"/>
  <c r="Q1178" i="11"/>
  <c r="Q1176" i="11"/>
  <c r="P1176" i="11" s="1"/>
  <c r="P1178" i="11" s="1"/>
  <c r="Q1174" i="11"/>
  <c r="P1174" i="11"/>
  <c r="Q1143" i="11"/>
  <c r="Q1141" i="11"/>
  <c r="Q1139" i="11"/>
  <c r="Q1137" i="11"/>
  <c r="Q1135" i="11"/>
  <c r="Q1133" i="11"/>
  <c r="Q1131" i="11"/>
  <c r="P1131" i="11" s="1"/>
  <c r="P1133" i="11" s="1"/>
  <c r="Q1129" i="11"/>
  <c r="Q1127" i="11"/>
  <c r="P1127" i="11" s="1"/>
  <c r="P1129" i="11" s="1"/>
  <c r="Q1125" i="11"/>
  <c r="P1125" i="11"/>
  <c r="Q1094" i="11"/>
  <c r="Q1092" i="11"/>
  <c r="Q1090" i="11"/>
  <c r="Q1088" i="11"/>
  <c r="Q1086" i="11"/>
  <c r="Q1084" i="11"/>
  <c r="Q1082" i="11"/>
  <c r="Q1080" i="11"/>
  <c r="Q1078" i="11"/>
  <c r="P1078" i="11" s="1"/>
  <c r="P1080" i="11" s="1"/>
  <c r="Q1076" i="11"/>
  <c r="P1076" i="11"/>
  <c r="Q1045" i="11"/>
  <c r="Q1043" i="11"/>
  <c r="Q1041" i="11"/>
  <c r="Q1039" i="11"/>
  <c r="Q1037" i="11"/>
  <c r="Q1035" i="11"/>
  <c r="Q1033" i="11"/>
  <c r="Q1031" i="11"/>
  <c r="Q1029" i="11"/>
  <c r="P1029" i="11" s="1"/>
  <c r="P1031" i="11" s="1"/>
  <c r="Q1027" i="11"/>
  <c r="P1027" i="11"/>
  <c r="Q996" i="11"/>
  <c r="Q994" i="11"/>
  <c r="Q992" i="11"/>
  <c r="Q990" i="11"/>
  <c r="Q988" i="11"/>
  <c r="Q986" i="11"/>
  <c r="Q984" i="11"/>
  <c r="Q982" i="11"/>
  <c r="Q980" i="11"/>
  <c r="P980" i="11" s="1"/>
  <c r="P982" i="11" s="1"/>
  <c r="Q978" i="11"/>
  <c r="P978" i="11"/>
  <c r="Q947" i="11"/>
  <c r="Q945" i="11"/>
  <c r="Q943" i="11"/>
  <c r="Q941" i="11"/>
  <c r="Q939" i="11"/>
  <c r="Q937" i="11"/>
  <c r="Q935" i="11"/>
  <c r="Q933" i="11"/>
  <c r="Q931" i="11"/>
  <c r="Q929" i="11"/>
  <c r="P929" i="11"/>
  <c r="P931" i="11" s="1"/>
  <c r="P933" i="11" s="1"/>
  <c r="P935" i="11" s="1"/>
  <c r="P937" i="11" s="1"/>
  <c r="P939" i="11" s="1"/>
  <c r="P941" i="11" s="1"/>
  <c r="P943" i="11" s="1"/>
  <c r="P945" i="11" s="1"/>
  <c r="P947" i="11" s="1"/>
  <c r="Q898" i="11"/>
  <c r="Q896" i="11"/>
  <c r="Q894" i="11"/>
  <c r="Q892" i="11"/>
  <c r="Q890" i="11"/>
  <c r="Q888" i="11"/>
  <c r="Q886" i="11"/>
  <c r="Q884" i="11"/>
  <c r="Q882" i="11"/>
  <c r="P882" i="11" s="1"/>
  <c r="P884" i="11" s="1"/>
  <c r="Q880" i="11"/>
  <c r="P880" i="11"/>
  <c r="Q849" i="11"/>
  <c r="Q847" i="11"/>
  <c r="Q845" i="11"/>
  <c r="Q843" i="11"/>
  <c r="Q841" i="11"/>
  <c r="Q839" i="11"/>
  <c r="Q837" i="11"/>
  <c r="Q835" i="11"/>
  <c r="Q833" i="11"/>
  <c r="P833" i="11" s="1"/>
  <c r="Q831" i="11"/>
  <c r="P831" i="11" s="1"/>
  <c r="Q800" i="11"/>
  <c r="Q798" i="11"/>
  <c r="Q796" i="11"/>
  <c r="Q794" i="11"/>
  <c r="Q792" i="11"/>
  <c r="Q790" i="11"/>
  <c r="Q788" i="11"/>
  <c r="Q786" i="11"/>
  <c r="Q784" i="11"/>
  <c r="Q782" i="11"/>
  <c r="P782" i="11"/>
  <c r="P784" i="11" s="1"/>
  <c r="P786" i="11" s="1"/>
  <c r="P788" i="11" s="1"/>
  <c r="P790" i="11" s="1"/>
  <c r="P792" i="11" s="1"/>
  <c r="P794" i="11" s="1"/>
  <c r="P796" i="11" s="1"/>
  <c r="P798" i="11" s="1"/>
  <c r="P800" i="11" s="1"/>
  <c r="Q751" i="11"/>
  <c r="Q749" i="11"/>
  <c r="Q747" i="11"/>
  <c r="Q745" i="11"/>
  <c r="Q743" i="11"/>
  <c r="Q741" i="11"/>
  <c r="Q739" i="11"/>
  <c r="P739" i="11" s="1"/>
  <c r="P741" i="11" s="1"/>
  <c r="Q737" i="11"/>
  <c r="Q735" i="11"/>
  <c r="P735" i="11" s="1"/>
  <c r="P737" i="11" s="1"/>
  <c r="Q733" i="11"/>
  <c r="P733" i="11"/>
  <c r="Q702" i="11"/>
  <c r="Q700" i="11"/>
  <c r="Q698" i="11"/>
  <c r="Q696" i="11"/>
  <c r="Q694" i="11"/>
  <c r="Q692" i="11"/>
  <c r="Q690" i="11"/>
  <c r="Q688" i="11"/>
  <c r="Q686" i="11"/>
  <c r="P686" i="11" s="1"/>
  <c r="P688" i="11" s="1"/>
  <c r="Q684" i="11"/>
  <c r="P684" i="11"/>
  <c r="Q653" i="11"/>
  <c r="Q651" i="11"/>
  <c r="Q649" i="11"/>
  <c r="Q647" i="11"/>
  <c r="Q645" i="11"/>
  <c r="Q643" i="11"/>
  <c r="Q641" i="11"/>
  <c r="Q639" i="11"/>
  <c r="Q637" i="11"/>
  <c r="Q635" i="11"/>
  <c r="P635" i="11"/>
  <c r="P637" i="11" s="1"/>
  <c r="P639" i="11" s="1"/>
  <c r="P641" i="11" s="1"/>
  <c r="P643" i="11" s="1"/>
  <c r="P645" i="11" s="1"/>
  <c r="P647" i="11" s="1"/>
  <c r="P649" i="11" s="1"/>
  <c r="P651" i="11" s="1"/>
  <c r="P653" i="11" s="1"/>
  <c r="Q604" i="11"/>
  <c r="Q602" i="11"/>
  <c r="Q600" i="11"/>
  <c r="Q598" i="11"/>
  <c r="Q596" i="11"/>
  <c r="Q594" i="11"/>
  <c r="Q592" i="11"/>
  <c r="Q590" i="11"/>
  <c r="Q588" i="11"/>
  <c r="P588" i="11" s="1"/>
  <c r="P590" i="11" s="1"/>
  <c r="Q586" i="11"/>
  <c r="P586" i="11"/>
  <c r="Q555" i="11"/>
  <c r="Q553" i="11"/>
  <c r="Q551" i="11"/>
  <c r="Q549" i="11"/>
  <c r="Q547" i="11"/>
  <c r="Q545" i="11"/>
  <c r="Q543" i="11"/>
  <c r="Q541" i="11"/>
  <c r="Q539" i="11"/>
  <c r="P539" i="11" s="1"/>
  <c r="P541" i="11" s="1"/>
  <c r="Q537" i="11"/>
  <c r="P537" i="11"/>
  <c r="Q506" i="11"/>
  <c r="Q504" i="11"/>
  <c r="Q502" i="11"/>
  <c r="Q500" i="11"/>
  <c r="Q498" i="11"/>
  <c r="Q496" i="11"/>
  <c r="Q494" i="11"/>
  <c r="Q492" i="11"/>
  <c r="Q490" i="11"/>
  <c r="P490" i="11" s="1"/>
  <c r="P492" i="11" s="1"/>
  <c r="Q488" i="11"/>
  <c r="P488" i="11"/>
  <c r="Q457" i="11"/>
  <c r="Q455" i="11"/>
  <c r="Q453" i="11"/>
  <c r="Q451" i="11"/>
  <c r="Q449" i="11"/>
  <c r="Q447" i="11"/>
  <c r="Q445" i="11"/>
  <c r="P445" i="11" s="1"/>
  <c r="P447" i="11" s="1"/>
  <c r="Q443" i="11"/>
  <c r="Q441" i="11"/>
  <c r="P441" i="11" s="1"/>
  <c r="P443" i="11" s="1"/>
  <c r="Q439" i="11"/>
  <c r="P439" i="11"/>
  <c r="Q408" i="11"/>
  <c r="Q406" i="11"/>
  <c r="Q404" i="11"/>
  <c r="Q402" i="11"/>
  <c r="Q400" i="11"/>
  <c r="Q398" i="11"/>
  <c r="Q396" i="11"/>
  <c r="Q394" i="11"/>
  <c r="Q392" i="11"/>
  <c r="Q359" i="11"/>
  <c r="Q357" i="11"/>
  <c r="Q355" i="11"/>
  <c r="Q353" i="11"/>
  <c r="Q351" i="11"/>
  <c r="Q349" i="11"/>
  <c r="Q347" i="11"/>
  <c r="Q345" i="11"/>
  <c r="Q343" i="11"/>
  <c r="Q292" i="11"/>
  <c r="P292" i="11" s="1"/>
  <c r="P294" i="11" s="1"/>
  <c r="P296" i="11" s="1"/>
  <c r="P298" i="11" s="1"/>
  <c r="P300" i="11" s="1"/>
  <c r="P302" i="11" s="1"/>
  <c r="P304" i="11" s="1"/>
  <c r="P306" i="11" s="1"/>
  <c r="P308" i="11" s="1"/>
  <c r="P310" i="11" s="1"/>
  <c r="H316" i="11" s="1"/>
  <c r="Q310" i="11"/>
  <c r="Q308" i="11"/>
  <c r="Q306" i="11"/>
  <c r="Q304" i="11"/>
  <c r="Q302" i="11"/>
  <c r="Q300" i="11"/>
  <c r="Q298" i="11"/>
  <c r="Q296" i="11"/>
  <c r="Q294" i="11"/>
  <c r="Q311" i="11"/>
  <c r="P311" i="11"/>
  <c r="Q261" i="11"/>
  <c r="Q259" i="11"/>
  <c r="Q257" i="11"/>
  <c r="Q255" i="11"/>
  <c r="Q253" i="11"/>
  <c r="Q251" i="11"/>
  <c r="Q249" i="11"/>
  <c r="Q247" i="11"/>
  <c r="Q245" i="11"/>
  <c r="Q243" i="11"/>
  <c r="P243" i="11" s="1"/>
  <c r="P392" i="11" l="1"/>
  <c r="P394" i="11" s="1"/>
  <c r="P396" i="11" s="1"/>
  <c r="P398" i="11" s="1"/>
  <c r="P400" i="11" s="1"/>
  <c r="P402" i="11" s="1"/>
  <c r="P404" i="11" s="1"/>
  <c r="P406" i="11" s="1"/>
  <c r="P408" i="11" s="1"/>
  <c r="H414" i="11" s="1"/>
  <c r="P343" i="11"/>
  <c r="P345" i="11" s="1"/>
  <c r="P347" i="11" s="1"/>
  <c r="P349" i="11" s="1"/>
  <c r="P351" i="11" s="1"/>
  <c r="P353" i="11" s="1"/>
  <c r="P355" i="11" s="1"/>
  <c r="P357" i="11" s="1"/>
  <c r="P359" i="11" s="1"/>
  <c r="H365" i="11" s="1"/>
  <c r="P1870" i="11"/>
  <c r="P1872" i="11" s="1"/>
  <c r="P1866" i="11"/>
  <c r="P1868" i="11" s="1"/>
  <c r="P1874" i="11"/>
  <c r="P1876" i="11" s="1"/>
  <c r="P1878" i="11"/>
  <c r="P1821" i="11"/>
  <c r="P1823" i="11" s="1"/>
  <c r="P1825" i="11" s="1"/>
  <c r="P1827" i="11" s="1"/>
  <c r="P1829" i="11" s="1"/>
  <c r="P1817" i="11"/>
  <c r="P1819" i="11" s="1"/>
  <c r="P1772" i="11"/>
  <c r="P1774" i="11" s="1"/>
  <c r="P1776" i="11" s="1"/>
  <c r="P1778" i="11" s="1"/>
  <c r="P1780" i="11" s="1"/>
  <c r="P1768" i="11"/>
  <c r="P1770" i="11" s="1"/>
  <c r="P1727" i="11"/>
  <c r="P1729" i="11" s="1"/>
  <c r="P1731" i="11" s="1"/>
  <c r="P1723" i="11"/>
  <c r="P1725" i="11" s="1"/>
  <c r="P1674" i="11"/>
  <c r="P1676" i="11" s="1"/>
  <c r="P1678" i="11" s="1"/>
  <c r="P1680" i="11" s="1"/>
  <c r="P1682" i="11" s="1"/>
  <c r="P1670" i="11"/>
  <c r="P1672" i="11" s="1"/>
  <c r="P1621" i="11"/>
  <c r="P1623" i="11" s="1"/>
  <c r="P1625" i="11"/>
  <c r="P1627" i="11" s="1"/>
  <c r="P1629" i="11" s="1"/>
  <c r="P1631" i="11" s="1"/>
  <c r="P1633" i="11" s="1"/>
  <c r="P1570" i="11"/>
  <c r="P1572" i="11" s="1"/>
  <c r="P1574" i="11" s="1"/>
  <c r="P1576" i="11" s="1"/>
  <c r="P1578" i="11" s="1"/>
  <c r="P1580" i="11" s="1"/>
  <c r="P1582" i="11" s="1"/>
  <c r="P1584" i="11" s="1"/>
  <c r="P1527" i="11"/>
  <c r="P1529" i="11" s="1"/>
  <c r="P1531" i="11" s="1"/>
  <c r="P1533" i="11" s="1"/>
  <c r="P1535" i="11" s="1"/>
  <c r="P1523" i="11"/>
  <c r="P1525" i="11" s="1"/>
  <c r="P1474" i="11"/>
  <c r="P1476" i="11" s="1"/>
  <c r="P1478" i="11"/>
  <c r="P1480" i="11" s="1"/>
  <c r="P1482" i="11" s="1"/>
  <c r="P1484" i="11" s="1"/>
  <c r="P1486" i="11" s="1"/>
  <c r="P1429" i="11"/>
  <c r="P1431" i="11" s="1"/>
  <c r="P1433" i="11" s="1"/>
  <c r="P1435" i="11" s="1"/>
  <c r="P1437" i="11" s="1"/>
  <c r="P1376" i="11"/>
  <c r="P1378" i="11" s="1"/>
  <c r="P1380" i="11"/>
  <c r="P1382" i="11" s="1"/>
  <c r="P1384" i="11" s="1"/>
  <c r="P1386" i="11" s="1"/>
  <c r="P1388" i="11" s="1"/>
  <c r="P1331" i="11"/>
  <c r="P1333" i="11" s="1"/>
  <c r="P1335" i="11" s="1"/>
  <c r="P1337" i="11" s="1"/>
  <c r="P1339" i="11" s="1"/>
  <c r="P1327" i="11"/>
  <c r="P1329" i="11" s="1"/>
  <c r="P1233" i="11"/>
  <c r="P1235" i="11" s="1"/>
  <c r="P1237" i="11" s="1"/>
  <c r="P1239" i="11" s="1"/>
  <c r="P1241" i="11" s="1"/>
  <c r="P1229" i="11"/>
  <c r="P1231" i="11" s="1"/>
  <c r="P1180" i="11"/>
  <c r="P1182" i="11" s="1"/>
  <c r="P1184" i="11" s="1"/>
  <c r="P1186" i="11" s="1"/>
  <c r="P1188" i="11" s="1"/>
  <c r="P1190" i="11" s="1"/>
  <c r="P1192" i="11" s="1"/>
  <c r="P1139" i="11"/>
  <c r="P1141" i="11" s="1"/>
  <c r="P1143" i="11" s="1"/>
  <c r="P1135" i="11"/>
  <c r="P1137" i="11" s="1"/>
  <c r="P1086" i="11"/>
  <c r="P1088" i="11" s="1"/>
  <c r="P1090" i="11" s="1"/>
  <c r="P1092" i="11" s="1"/>
  <c r="P1094" i="11" s="1"/>
  <c r="P1082" i="11"/>
  <c r="P1084" i="11" s="1"/>
  <c r="P1037" i="11"/>
  <c r="P1039" i="11" s="1"/>
  <c r="P1041" i="11" s="1"/>
  <c r="P1043" i="11" s="1"/>
  <c r="P1045" i="11" s="1"/>
  <c r="P1033" i="11"/>
  <c r="P1035" i="11" s="1"/>
  <c r="P988" i="11"/>
  <c r="P990" i="11" s="1"/>
  <c r="P992" i="11" s="1"/>
  <c r="P994" i="11" s="1"/>
  <c r="P996" i="11" s="1"/>
  <c r="P984" i="11"/>
  <c r="P986" i="11" s="1"/>
  <c r="P890" i="11"/>
  <c r="P892" i="11" s="1"/>
  <c r="P894" i="11" s="1"/>
  <c r="P896" i="11" s="1"/>
  <c r="P898" i="11" s="1"/>
  <c r="P886" i="11"/>
  <c r="P888" i="11" s="1"/>
  <c r="P837" i="11"/>
  <c r="P835" i="11"/>
  <c r="P839" i="11"/>
  <c r="P841" i="11" s="1"/>
  <c r="P843" i="11" s="1"/>
  <c r="P845" i="11" s="1"/>
  <c r="P847" i="11" s="1"/>
  <c r="P849" i="11" s="1"/>
  <c r="P747" i="11"/>
  <c r="P749" i="11" s="1"/>
  <c r="P751" i="11" s="1"/>
  <c r="P743" i="11"/>
  <c r="P745" i="11" s="1"/>
  <c r="P694" i="11"/>
  <c r="P696" i="11" s="1"/>
  <c r="P698" i="11" s="1"/>
  <c r="P700" i="11" s="1"/>
  <c r="P702" i="11" s="1"/>
  <c r="P690" i="11"/>
  <c r="P692" i="11" s="1"/>
  <c r="P596" i="11"/>
  <c r="P598" i="11" s="1"/>
  <c r="P600" i="11" s="1"/>
  <c r="P602" i="11" s="1"/>
  <c r="P604" i="11" s="1"/>
  <c r="P592" i="11"/>
  <c r="P594" i="11" s="1"/>
  <c r="P547" i="11"/>
  <c r="P549" i="11" s="1"/>
  <c r="P551" i="11" s="1"/>
  <c r="P553" i="11" s="1"/>
  <c r="P555" i="11" s="1"/>
  <c r="P543" i="11"/>
  <c r="P545" i="11" s="1"/>
  <c r="P494" i="11"/>
  <c r="P496" i="11" s="1"/>
  <c r="P498" i="11"/>
  <c r="P500" i="11" s="1"/>
  <c r="P502" i="11" s="1"/>
  <c r="P504" i="11" s="1"/>
  <c r="P506" i="11" s="1"/>
  <c r="P453" i="11"/>
  <c r="P455" i="11" s="1"/>
  <c r="P457" i="11" s="1"/>
  <c r="P449" i="11"/>
  <c r="P451" i="11" s="1"/>
  <c r="P245" i="11"/>
  <c r="P247" i="11" s="1"/>
  <c r="P249" i="11" s="1"/>
  <c r="P251" i="11" s="1"/>
  <c r="P253" i="11" s="1"/>
  <c r="P255" i="11" s="1"/>
  <c r="P257" i="11" s="1"/>
  <c r="P259" i="11" s="1"/>
  <c r="P261" i="11" s="1"/>
  <c r="H267" i="11" s="1"/>
  <c r="K243" i="11"/>
  <c r="M323" i="4" l="1"/>
  <c r="AF340" i="4" l="1"/>
  <c r="AF339" i="4"/>
  <c r="AF338" i="4"/>
  <c r="AF337" i="4"/>
  <c r="AF336" i="4"/>
  <c r="R44" i="4" l="1"/>
  <c r="K245" i="11" l="1"/>
  <c r="H1886" i="11" l="1"/>
  <c r="H1837" i="11"/>
  <c r="H1788" i="11"/>
  <c r="H1739" i="11"/>
  <c r="H1690" i="11"/>
  <c r="H1641" i="11"/>
  <c r="H1592" i="11"/>
  <c r="H1543" i="11"/>
  <c r="H1494" i="11"/>
  <c r="H1445" i="11"/>
  <c r="H1396" i="11"/>
  <c r="H1347" i="11"/>
  <c r="H1298" i="11"/>
  <c r="H1249" i="11"/>
  <c r="H1200" i="11"/>
  <c r="H1151" i="11"/>
  <c r="H1102" i="11"/>
  <c r="H1053" i="11"/>
  <c r="H1004" i="11"/>
  <c r="H955" i="11"/>
  <c r="H906" i="11"/>
  <c r="H857" i="11"/>
  <c r="H808" i="11"/>
  <c r="H759" i="11"/>
  <c r="H710" i="11"/>
  <c r="H661" i="11"/>
  <c r="H612" i="11"/>
  <c r="H563" i="11"/>
  <c r="H514" i="11"/>
  <c r="H465" i="11"/>
  <c r="O1860" i="11"/>
  <c r="O1862" i="11" s="1"/>
  <c r="O1864" i="11" s="1"/>
  <c r="O1866" i="11" s="1"/>
  <c r="O1868" i="11" s="1"/>
  <c r="O1870" i="11" s="1"/>
  <c r="O1872" i="11" s="1"/>
  <c r="O1874" i="11" s="1"/>
  <c r="O1876" i="11" s="1"/>
  <c r="O1878" i="11" s="1"/>
  <c r="O1811" i="11"/>
  <c r="O1813" i="11" s="1"/>
  <c r="O1815" i="11" s="1"/>
  <c r="O1817" i="11" s="1"/>
  <c r="O1819" i="11" s="1"/>
  <c r="O1821" i="11" s="1"/>
  <c r="O1823" i="11" s="1"/>
  <c r="O1825" i="11" s="1"/>
  <c r="O1827" i="11" s="1"/>
  <c r="O1829" i="11" s="1"/>
  <c r="O1762" i="11"/>
  <c r="O1764" i="11" s="1"/>
  <c r="O1766" i="11" s="1"/>
  <c r="O1768" i="11" s="1"/>
  <c r="O1770" i="11" s="1"/>
  <c r="O1772" i="11" s="1"/>
  <c r="O1774" i="11" s="1"/>
  <c r="O1776" i="11" s="1"/>
  <c r="O1778" i="11" s="1"/>
  <c r="O1780" i="11" s="1"/>
  <c r="O1713" i="11"/>
  <c r="O1715" i="11" s="1"/>
  <c r="O1717" i="11" s="1"/>
  <c r="O1719" i="11" s="1"/>
  <c r="O1721" i="11" s="1"/>
  <c r="O1723" i="11" s="1"/>
  <c r="O1725" i="11" s="1"/>
  <c r="O1727" i="11" s="1"/>
  <c r="O1729" i="11" s="1"/>
  <c r="O1731" i="11" s="1"/>
  <c r="O1664" i="11"/>
  <c r="O1666" i="11" s="1"/>
  <c r="O1668" i="11" s="1"/>
  <c r="O1670" i="11" s="1"/>
  <c r="O1672" i="11" s="1"/>
  <c r="O1674" i="11" s="1"/>
  <c r="O1676" i="11" s="1"/>
  <c r="O1678" i="11" s="1"/>
  <c r="O1680" i="11" s="1"/>
  <c r="O1682" i="11" s="1"/>
  <c r="O1615" i="11"/>
  <c r="O1617" i="11" s="1"/>
  <c r="O1619" i="11" s="1"/>
  <c r="O1621" i="11" s="1"/>
  <c r="O1623" i="11" s="1"/>
  <c r="O1625" i="11" s="1"/>
  <c r="O1627" i="11" s="1"/>
  <c r="O1629" i="11" s="1"/>
  <c r="O1631" i="11" s="1"/>
  <c r="O1633" i="11" s="1"/>
  <c r="O1566" i="11"/>
  <c r="O1568" i="11" s="1"/>
  <c r="O1570" i="11" s="1"/>
  <c r="O1572" i="11" s="1"/>
  <c r="O1574" i="11" s="1"/>
  <c r="O1576" i="11" s="1"/>
  <c r="O1578" i="11" s="1"/>
  <c r="O1580" i="11" s="1"/>
  <c r="O1582" i="11" s="1"/>
  <c r="O1584" i="11" s="1"/>
  <c r="O1517" i="11"/>
  <c r="O1519" i="11" s="1"/>
  <c r="O1521" i="11" s="1"/>
  <c r="O1523" i="11" s="1"/>
  <c r="O1525" i="11" s="1"/>
  <c r="O1527" i="11" s="1"/>
  <c r="O1529" i="11" s="1"/>
  <c r="O1531" i="11" s="1"/>
  <c r="O1533" i="11" s="1"/>
  <c r="O1535" i="11" s="1"/>
  <c r="O1468" i="11"/>
  <c r="O1470" i="11" s="1"/>
  <c r="O1472" i="11" s="1"/>
  <c r="O1474" i="11" s="1"/>
  <c r="O1476" i="11" s="1"/>
  <c r="O1478" i="11" s="1"/>
  <c r="O1480" i="11" s="1"/>
  <c r="O1482" i="11" s="1"/>
  <c r="O1484" i="11" s="1"/>
  <c r="O1486" i="11" s="1"/>
  <c r="O1419" i="11"/>
  <c r="O1421" i="11" s="1"/>
  <c r="O1423" i="11" s="1"/>
  <c r="O1425" i="11" s="1"/>
  <c r="O1427" i="11" s="1"/>
  <c r="O1429" i="11" s="1"/>
  <c r="O1431" i="11" s="1"/>
  <c r="O1433" i="11" s="1"/>
  <c r="O1435" i="11" s="1"/>
  <c r="O1437" i="11" s="1"/>
  <c r="O1370" i="11"/>
  <c r="O1372" i="11" s="1"/>
  <c r="O1374" i="11" s="1"/>
  <c r="O1376" i="11" s="1"/>
  <c r="O1378" i="11" s="1"/>
  <c r="O1380" i="11" s="1"/>
  <c r="O1382" i="11" s="1"/>
  <c r="O1384" i="11" s="1"/>
  <c r="O1386" i="11" s="1"/>
  <c r="O1388" i="11" s="1"/>
  <c r="O1321" i="11"/>
  <c r="O1323" i="11" s="1"/>
  <c r="O1325" i="11" s="1"/>
  <c r="O1327" i="11" s="1"/>
  <c r="O1329" i="11" s="1"/>
  <c r="O1331" i="11" s="1"/>
  <c r="O1333" i="11" s="1"/>
  <c r="O1335" i="11" s="1"/>
  <c r="O1337" i="11" s="1"/>
  <c r="O1339" i="11" s="1"/>
  <c r="O1272" i="11"/>
  <c r="O1274" i="11" s="1"/>
  <c r="O1276" i="11" s="1"/>
  <c r="O1278" i="11" s="1"/>
  <c r="O1280" i="11" s="1"/>
  <c r="O1282" i="11" s="1"/>
  <c r="O1284" i="11" s="1"/>
  <c r="O1286" i="11" s="1"/>
  <c r="O1288" i="11" s="1"/>
  <c r="O1290" i="11" s="1"/>
  <c r="O1223" i="11"/>
  <c r="O1225" i="11" s="1"/>
  <c r="O1227" i="11" s="1"/>
  <c r="O1229" i="11" s="1"/>
  <c r="O1231" i="11" s="1"/>
  <c r="O1233" i="11" s="1"/>
  <c r="O1235" i="11" s="1"/>
  <c r="O1237" i="11" s="1"/>
  <c r="O1239" i="11" s="1"/>
  <c r="O1241" i="11" s="1"/>
  <c r="O1174" i="11"/>
  <c r="O1176" i="11" s="1"/>
  <c r="O1178" i="11" s="1"/>
  <c r="O1180" i="11" s="1"/>
  <c r="O1182" i="11" s="1"/>
  <c r="O1184" i="11" s="1"/>
  <c r="O1186" i="11" s="1"/>
  <c r="O1188" i="11" s="1"/>
  <c r="O1190" i="11" s="1"/>
  <c r="O1192" i="11" s="1"/>
  <c r="O1125" i="11"/>
  <c r="O1127" i="11" s="1"/>
  <c r="O1129" i="11" s="1"/>
  <c r="O1131" i="11" s="1"/>
  <c r="O1133" i="11" s="1"/>
  <c r="O1135" i="11" s="1"/>
  <c r="O1137" i="11" s="1"/>
  <c r="O1139" i="11" s="1"/>
  <c r="O1141" i="11" s="1"/>
  <c r="O1143" i="11" s="1"/>
  <c r="O1076" i="11"/>
  <c r="O1078" i="11" s="1"/>
  <c r="O1080" i="11" s="1"/>
  <c r="O1082" i="11" s="1"/>
  <c r="O1084" i="11" s="1"/>
  <c r="O1086" i="11" s="1"/>
  <c r="O1088" i="11" s="1"/>
  <c r="O1090" i="11" s="1"/>
  <c r="O1092" i="11" s="1"/>
  <c r="O1094" i="11" s="1"/>
  <c r="O1027" i="11"/>
  <c r="O1029" i="11" s="1"/>
  <c r="O1031" i="11" s="1"/>
  <c r="O1033" i="11" s="1"/>
  <c r="O1035" i="11" s="1"/>
  <c r="O1037" i="11" s="1"/>
  <c r="O1039" i="11" s="1"/>
  <c r="O1041" i="11" s="1"/>
  <c r="O1043" i="11" s="1"/>
  <c r="O1045" i="11" s="1"/>
  <c r="O978" i="11"/>
  <c r="O980" i="11" s="1"/>
  <c r="O982" i="11" s="1"/>
  <c r="O984" i="11" s="1"/>
  <c r="O986" i="11" s="1"/>
  <c r="O988" i="11" s="1"/>
  <c r="O990" i="11" s="1"/>
  <c r="O992" i="11" s="1"/>
  <c r="O994" i="11" s="1"/>
  <c r="O996" i="11" s="1"/>
  <c r="O929" i="11"/>
  <c r="O931" i="11" s="1"/>
  <c r="O933" i="11" s="1"/>
  <c r="O935" i="11" s="1"/>
  <c r="O937" i="11" s="1"/>
  <c r="O939" i="11" s="1"/>
  <c r="O941" i="11" s="1"/>
  <c r="O943" i="11" s="1"/>
  <c r="O945" i="11" s="1"/>
  <c r="O947" i="11" s="1"/>
  <c r="O880" i="11"/>
  <c r="O882" i="11" s="1"/>
  <c r="O884" i="11" s="1"/>
  <c r="O886" i="11" s="1"/>
  <c r="O888" i="11" s="1"/>
  <c r="O890" i="11" s="1"/>
  <c r="O892" i="11" s="1"/>
  <c r="O894" i="11" s="1"/>
  <c r="O896" i="11" s="1"/>
  <c r="O898" i="11" s="1"/>
  <c r="O831" i="11"/>
  <c r="O833" i="11" s="1"/>
  <c r="O835" i="11" s="1"/>
  <c r="O837" i="11" s="1"/>
  <c r="O839" i="11" s="1"/>
  <c r="O841" i="11" s="1"/>
  <c r="O843" i="11" s="1"/>
  <c r="O845" i="11" s="1"/>
  <c r="O847" i="11" s="1"/>
  <c r="O849" i="11" s="1"/>
  <c r="O784" i="11"/>
  <c r="O786" i="11" s="1"/>
  <c r="O788" i="11" s="1"/>
  <c r="O790" i="11" s="1"/>
  <c r="O792" i="11" s="1"/>
  <c r="O794" i="11" s="1"/>
  <c r="O796" i="11" s="1"/>
  <c r="O798" i="11" s="1"/>
  <c r="O800" i="11" s="1"/>
  <c r="O782" i="11"/>
  <c r="O733" i="11"/>
  <c r="O735" i="11" s="1"/>
  <c r="O737" i="11" s="1"/>
  <c r="O739" i="11" s="1"/>
  <c r="O741" i="11" s="1"/>
  <c r="O743" i="11" s="1"/>
  <c r="O745" i="11" s="1"/>
  <c r="O747" i="11" s="1"/>
  <c r="O749" i="11" s="1"/>
  <c r="O751" i="11" s="1"/>
  <c r="O684" i="11"/>
  <c r="O686" i="11" s="1"/>
  <c r="O688" i="11" s="1"/>
  <c r="O690" i="11" s="1"/>
  <c r="O692" i="11" s="1"/>
  <c r="O694" i="11" s="1"/>
  <c r="O696" i="11" s="1"/>
  <c r="O698" i="11" s="1"/>
  <c r="O700" i="11" s="1"/>
  <c r="O702" i="11" s="1"/>
  <c r="O635" i="11"/>
  <c r="O637" i="11" s="1"/>
  <c r="O639" i="11" s="1"/>
  <c r="O641" i="11" s="1"/>
  <c r="O643" i="11" s="1"/>
  <c r="O645" i="11" s="1"/>
  <c r="O647" i="11" s="1"/>
  <c r="O649" i="11" s="1"/>
  <c r="O651" i="11" s="1"/>
  <c r="O653" i="11" s="1"/>
  <c r="O586" i="11"/>
  <c r="O588" i="11" s="1"/>
  <c r="O590" i="11" s="1"/>
  <c r="O592" i="11" s="1"/>
  <c r="O594" i="11" s="1"/>
  <c r="O596" i="11" s="1"/>
  <c r="O598" i="11" s="1"/>
  <c r="O600" i="11" s="1"/>
  <c r="O602" i="11" s="1"/>
  <c r="O604" i="11" s="1"/>
  <c r="O537" i="11"/>
  <c r="O539" i="11" s="1"/>
  <c r="O541" i="11" s="1"/>
  <c r="O543" i="11" s="1"/>
  <c r="O545" i="11" s="1"/>
  <c r="O547" i="11" s="1"/>
  <c r="O549" i="11" s="1"/>
  <c r="O551" i="11" s="1"/>
  <c r="O553" i="11" s="1"/>
  <c r="O555" i="11" s="1"/>
  <c r="O488" i="11"/>
  <c r="O490" i="11" s="1"/>
  <c r="O492" i="11" s="1"/>
  <c r="O494" i="11" s="1"/>
  <c r="O496" i="11" s="1"/>
  <c r="O498" i="11" s="1"/>
  <c r="O500" i="11" s="1"/>
  <c r="O502" i="11" s="1"/>
  <c r="O504" i="11" s="1"/>
  <c r="O506" i="11" s="1"/>
  <c r="O439" i="11"/>
  <c r="O441" i="11" s="1"/>
  <c r="O443" i="11" s="1"/>
  <c r="O445" i="11" s="1"/>
  <c r="O447" i="11" s="1"/>
  <c r="O449" i="11" s="1"/>
  <c r="O451" i="11" s="1"/>
  <c r="O453" i="11" s="1"/>
  <c r="O455" i="11" s="1"/>
  <c r="O457" i="11" s="1"/>
  <c r="J36" i="11" l="1"/>
  <c r="S299" i="4" l="1"/>
  <c r="S300" i="4"/>
  <c r="R292" i="4"/>
  <c r="S292" i="4" s="1"/>
  <c r="R293" i="4"/>
  <c r="S293" i="4" s="1"/>
  <c r="R294" i="4"/>
  <c r="S294" i="4" s="1"/>
  <c r="R295" i="4"/>
  <c r="S295" i="4" s="1"/>
  <c r="R296" i="4"/>
  <c r="S296" i="4" s="1"/>
  <c r="R297" i="4"/>
  <c r="S297" i="4" s="1"/>
  <c r="R298" i="4"/>
  <c r="S298" i="4" s="1"/>
  <c r="R291" i="4"/>
  <c r="S291" i="4" s="1"/>
  <c r="AD306" i="11"/>
  <c r="AF35" i="15" s="1"/>
  <c r="V57" i="5"/>
  <c r="M35" i="15"/>
  <c r="AE306" i="11"/>
  <c r="AG35" i="15" s="1"/>
  <c r="AF306" i="11"/>
  <c r="AH35" i="15" s="1"/>
  <c r="AG306" i="11"/>
  <c r="AI35" i="15" s="1"/>
  <c r="AH306" i="11"/>
  <c r="AJ35" i="15"/>
  <c r="AI306" i="11"/>
  <c r="AK35" i="15" s="1"/>
  <c r="AJ306" i="11"/>
  <c r="AL35" i="15" s="1"/>
  <c r="AK306" i="11"/>
  <c r="AM35" i="15" s="1"/>
  <c r="AL306" i="11"/>
  <c r="AN35" i="15"/>
  <c r="AD305" i="11"/>
  <c r="AF34" i="15" s="1"/>
  <c r="V56" i="5"/>
  <c r="M34" i="15"/>
  <c r="AE305" i="11"/>
  <c r="AG34" i="15" s="1"/>
  <c r="AF305" i="11"/>
  <c r="AH34" i="15" s="1"/>
  <c r="AG305" i="11"/>
  <c r="AI34" i="15" s="1"/>
  <c r="AH305" i="11"/>
  <c r="AJ34" i="15" s="1"/>
  <c r="AI305" i="11"/>
  <c r="AK34" i="15" s="1"/>
  <c r="AJ305" i="11"/>
  <c r="AL34" i="15"/>
  <c r="AK305" i="11"/>
  <c r="AM34" i="15" s="1"/>
  <c r="AL305" i="11"/>
  <c r="AN34" i="15" s="1"/>
  <c r="AD304" i="11"/>
  <c r="AF33" i="15" s="1"/>
  <c r="V55" i="5"/>
  <c r="M33" i="15"/>
  <c r="AE304" i="11"/>
  <c r="AG33" i="15" s="1"/>
  <c r="AF304" i="11"/>
  <c r="AH33" i="15" s="1"/>
  <c r="AG304" i="11"/>
  <c r="AI33" i="15" s="1"/>
  <c r="AH304" i="11"/>
  <c r="AJ33" i="15"/>
  <c r="AI304" i="11"/>
  <c r="AK33" i="15" s="1"/>
  <c r="AJ304" i="11"/>
  <c r="AL33" i="15" s="1"/>
  <c r="AK304" i="11"/>
  <c r="AM33" i="15" s="1"/>
  <c r="AL304" i="11"/>
  <c r="AN33" i="15" s="1"/>
  <c r="AD303" i="11"/>
  <c r="AF32" i="15" s="1"/>
  <c r="V54" i="5"/>
  <c r="M32" i="15"/>
  <c r="AE303" i="11"/>
  <c r="AG32" i="15" s="1"/>
  <c r="AF303" i="11"/>
  <c r="AH32" i="15"/>
  <c r="AG303" i="11"/>
  <c r="AI32" i="15" s="1"/>
  <c r="AH303" i="11"/>
  <c r="AJ32" i="15" s="1"/>
  <c r="AI303" i="11"/>
  <c r="AK32" i="15" s="1"/>
  <c r="AJ303" i="11"/>
  <c r="AL32" i="15"/>
  <c r="AK303" i="11"/>
  <c r="AM32" i="15" s="1"/>
  <c r="AL303" i="11"/>
  <c r="AN32" i="15" s="1"/>
  <c r="AD302" i="11"/>
  <c r="AF31" i="15" s="1"/>
  <c r="V53" i="5"/>
  <c r="M31" i="15"/>
  <c r="AE302" i="11"/>
  <c r="AG31" i="15" s="1"/>
  <c r="AF302" i="11"/>
  <c r="AH31" i="15" s="1"/>
  <c r="AG302" i="11"/>
  <c r="AI31" i="15" s="1"/>
  <c r="AH302" i="11"/>
  <c r="AJ31" i="15"/>
  <c r="AI302" i="11"/>
  <c r="AK31" i="15" s="1"/>
  <c r="AJ302" i="11"/>
  <c r="AL31" i="15" s="1"/>
  <c r="AK302" i="11"/>
  <c r="AM31" i="15" s="1"/>
  <c r="AL302" i="11"/>
  <c r="AN31" i="15"/>
  <c r="AD301" i="11"/>
  <c r="AF30" i="15" s="1"/>
  <c r="V52" i="5"/>
  <c r="M30" i="15"/>
  <c r="AE301" i="11"/>
  <c r="AG30" i="15" s="1"/>
  <c r="AF301" i="11"/>
  <c r="AH30" i="15" s="1"/>
  <c r="AG301" i="11"/>
  <c r="AI30" i="15" s="1"/>
  <c r="AH301" i="11"/>
  <c r="AJ30" i="15" s="1"/>
  <c r="AI301" i="11"/>
  <c r="AK30" i="15" s="1"/>
  <c r="AJ301" i="11"/>
  <c r="AL30" i="15"/>
  <c r="AK301" i="11"/>
  <c r="AM30" i="15" s="1"/>
  <c r="AL301" i="11"/>
  <c r="AN30" i="15" s="1"/>
  <c r="AD300" i="11"/>
  <c r="AF29" i="15" s="1"/>
  <c r="V51" i="5"/>
  <c r="M29" i="15"/>
  <c r="BA29" i="15" s="1"/>
  <c r="AE300" i="11"/>
  <c r="AG29" i="15" s="1"/>
  <c r="AF300" i="11"/>
  <c r="AH29" i="15" s="1"/>
  <c r="AG300" i="11"/>
  <c r="AI29" i="15" s="1"/>
  <c r="AH300" i="11"/>
  <c r="AJ29" i="15"/>
  <c r="AI300" i="11"/>
  <c r="AK29" i="15" s="1"/>
  <c r="AJ300" i="11"/>
  <c r="AL29" i="15" s="1"/>
  <c r="AK300" i="11"/>
  <c r="AM29" i="15" s="1"/>
  <c r="AL300" i="11"/>
  <c r="AN29" i="15" s="1"/>
  <c r="AD299" i="11"/>
  <c r="AF28" i="15" s="1"/>
  <c r="V50" i="5"/>
  <c r="M28" i="15"/>
  <c r="AE299" i="11"/>
  <c r="AG28" i="15" s="1"/>
  <c r="AF299" i="11"/>
  <c r="AH28" i="15"/>
  <c r="AG299" i="11"/>
  <c r="AI28" i="15" s="1"/>
  <c r="AH299" i="11"/>
  <c r="AJ28" i="15" s="1"/>
  <c r="AI299" i="11"/>
  <c r="AK28" i="15" s="1"/>
  <c r="AJ299" i="11"/>
  <c r="AL28" i="15"/>
  <c r="AK299" i="11"/>
  <c r="AM28" i="15" s="1"/>
  <c r="AL299" i="11"/>
  <c r="AN28" i="15" s="1"/>
  <c r="AD298" i="11"/>
  <c r="AF27" i="15" s="1"/>
  <c r="V49" i="5"/>
  <c r="M27" i="15"/>
  <c r="AE298" i="11"/>
  <c r="AG27" i="15" s="1"/>
  <c r="AF298" i="11"/>
  <c r="AH27" i="15" s="1"/>
  <c r="AG298" i="11"/>
  <c r="AI27" i="15" s="1"/>
  <c r="AH298" i="11"/>
  <c r="AJ27" i="15" s="1"/>
  <c r="AI298" i="11"/>
  <c r="AK27" i="15" s="1"/>
  <c r="AJ298" i="11"/>
  <c r="AL27" i="15" s="1"/>
  <c r="AK298" i="11"/>
  <c r="AM27" i="15" s="1"/>
  <c r="AL298" i="11"/>
  <c r="AN27" i="15"/>
  <c r="AD297" i="11"/>
  <c r="AF26" i="15" s="1"/>
  <c r="V48" i="5"/>
  <c r="M26" i="15"/>
  <c r="AE297" i="11"/>
  <c r="AG26" i="15" s="1"/>
  <c r="AF297" i="11"/>
  <c r="AH26" i="15" s="1"/>
  <c r="AG297" i="11"/>
  <c r="AI26" i="15" s="1"/>
  <c r="AH297" i="11"/>
  <c r="AJ26" i="15" s="1"/>
  <c r="AI297" i="11"/>
  <c r="AK26" i="15"/>
  <c r="AJ297" i="11"/>
  <c r="AL26" i="15" s="1"/>
  <c r="AK297" i="11"/>
  <c r="AM26" i="15"/>
  <c r="AL297" i="11"/>
  <c r="AN26" i="15" s="1"/>
  <c r="AD296" i="11"/>
  <c r="AF25" i="15" s="1"/>
  <c r="V47" i="5"/>
  <c r="M25" i="15"/>
  <c r="AE296" i="11"/>
  <c r="AG25" i="15" s="1"/>
  <c r="AF296" i="11"/>
  <c r="AH25" i="15" s="1"/>
  <c r="AG296" i="11"/>
  <c r="AI25" i="15" s="1"/>
  <c r="AH296" i="11"/>
  <c r="AJ25" i="15" s="1"/>
  <c r="AI296" i="11"/>
  <c r="AK25" i="15"/>
  <c r="AJ296" i="11"/>
  <c r="AL25" i="15" s="1"/>
  <c r="AK296" i="11"/>
  <c r="AM25" i="15"/>
  <c r="AL296" i="11"/>
  <c r="AN25" i="15" s="1"/>
  <c r="AD295" i="11"/>
  <c r="AF24" i="15" s="1"/>
  <c r="V46" i="5"/>
  <c r="M24" i="15"/>
  <c r="AE295" i="11"/>
  <c r="AG24" i="15" s="1"/>
  <c r="AF295" i="11"/>
  <c r="AH24" i="15" s="1"/>
  <c r="AG295" i="11"/>
  <c r="AI24" i="15" s="1"/>
  <c r="AH295" i="11"/>
  <c r="AJ24" i="15" s="1"/>
  <c r="AI295" i="11"/>
  <c r="AK24" i="15"/>
  <c r="AJ295" i="11"/>
  <c r="AL24" i="15" s="1"/>
  <c r="AK295" i="11"/>
  <c r="AM24" i="15"/>
  <c r="AL295" i="11"/>
  <c r="AN24" i="15" s="1"/>
  <c r="AD294" i="11"/>
  <c r="AF23" i="15" s="1"/>
  <c r="V45" i="5"/>
  <c r="M23" i="15"/>
  <c r="BA23" i="15" s="1"/>
  <c r="AE294" i="11"/>
  <c r="AG23" i="15" s="1"/>
  <c r="AF294" i="11"/>
  <c r="AH23" i="15" s="1"/>
  <c r="AG294" i="11"/>
  <c r="AI23" i="15" s="1"/>
  <c r="AH294" i="11"/>
  <c r="AJ23" i="15" s="1"/>
  <c r="AI294" i="11"/>
  <c r="AK23" i="15"/>
  <c r="AJ294" i="11"/>
  <c r="AL23" i="15" s="1"/>
  <c r="AK294" i="11"/>
  <c r="AM23" i="15"/>
  <c r="AL294" i="11"/>
  <c r="AN23" i="15" s="1"/>
  <c r="AD293" i="11"/>
  <c r="AF22" i="15" s="1"/>
  <c r="V44" i="5"/>
  <c r="M22" i="15"/>
  <c r="AE293" i="11"/>
  <c r="AG22" i="15"/>
  <c r="AF293" i="11"/>
  <c r="AH22" i="15" s="1"/>
  <c r="AG293" i="11"/>
  <c r="AI22" i="15" s="1"/>
  <c r="AH293" i="11"/>
  <c r="AJ22" i="15" s="1"/>
  <c r="AI293" i="11"/>
  <c r="AK22" i="15"/>
  <c r="AJ293" i="11"/>
  <c r="AL22" i="15" s="1"/>
  <c r="AK293" i="11"/>
  <c r="AM22" i="15"/>
  <c r="AL293" i="11"/>
  <c r="AN22" i="15" s="1"/>
  <c r="AD292" i="11"/>
  <c r="AF21" i="15"/>
  <c r="V43" i="5"/>
  <c r="M21" i="15"/>
  <c r="AE292" i="11"/>
  <c r="AG21" i="15"/>
  <c r="AF292" i="11"/>
  <c r="AH21" i="15" s="1"/>
  <c r="AG292" i="11"/>
  <c r="AI21" i="15" s="1"/>
  <c r="AH292" i="11"/>
  <c r="AJ21" i="15" s="1"/>
  <c r="AI292" i="11"/>
  <c r="AK21" i="15"/>
  <c r="AJ292" i="11"/>
  <c r="AL21" i="15" s="1"/>
  <c r="AK292" i="11"/>
  <c r="AM21" i="15" s="1"/>
  <c r="AL292" i="11"/>
  <c r="AN21" i="15" s="1"/>
  <c r="AD291" i="11"/>
  <c r="AF20" i="15"/>
  <c r="V42" i="5"/>
  <c r="M20" i="15"/>
  <c r="AE291" i="11"/>
  <c r="AG20" i="15"/>
  <c r="AF291" i="11"/>
  <c r="AH20" i="15" s="1"/>
  <c r="AG291" i="11"/>
  <c r="AI20" i="15" s="1"/>
  <c r="AH291" i="11"/>
  <c r="AJ20" i="15" s="1"/>
  <c r="AI291" i="11"/>
  <c r="AK20" i="15"/>
  <c r="AJ291" i="11"/>
  <c r="AL20" i="15" s="1"/>
  <c r="AK291" i="11"/>
  <c r="AM20" i="15" s="1"/>
  <c r="AL291" i="11"/>
  <c r="AN20" i="15" s="1"/>
  <c r="AD290" i="11"/>
  <c r="AF19" i="15"/>
  <c r="V41" i="5"/>
  <c r="M19" i="15"/>
  <c r="BA19" i="15" s="1"/>
  <c r="AE290" i="11"/>
  <c r="AG19" i="15"/>
  <c r="AF290" i="11"/>
  <c r="AH19" i="15" s="1"/>
  <c r="AG290" i="11"/>
  <c r="AI19" i="15" s="1"/>
  <c r="AH290" i="11"/>
  <c r="AJ19" i="15" s="1"/>
  <c r="AI290" i="11"/>
  <c r="AK19" i="15"/>
  <c r="AJ290" i="11"/>
  <c r="AL19" i="15" s="1"/>
  <c r="AK290" i="11"/>
  <c r="AM19" i="15" s="1"/>
  <c r="AL290" i="11"/>
  <c r="AN19" i="15" s="1"/>
  <c r="AD289" i="11"/>
  <c r="AF18" i="15"/>
  <c r="V40" i="5"/>
  <c r="M18" i="15"/>
  <c r="AE289" i="11"/>
  <c r="AG18" i="15"/>
  <c r="AF289" i="11"/>
  <c r="AH18" i="15" s="1"/>
  <c r="AG289" i="11"/>
  <c r="AI18" i="15" s="1"/>
  <c r="AH289" i="11"/>
  <c r="AJ18" i="15" s="1"/>
  <c r="AI289" i="11"/>
  <c r="AK18" i="15"/>
  <c r="AJ289" i="11"/>
  <c r="AL18" i="15" s="1"/>
  <c r="AK289" i="11"/>
  <c r="AM18" i="15" s="1"/>
  <c r="AL289" i="11"/>
  <c r="AN18" i="15" s="1"/>
  <c r="AD288" i="11"/>
  <c r="AF17" i="15"/>
  <c r="V39" i="5"/>
  <c r="M17" i="15" s="1"/>
  <c r="AE288" i="11"/>
  <c r="AG17" i="15" s="1"/>
  <c r="AF288" i="11"/>
  <c r="AH17" i="15" s="1"/>
  <c r="AG288" i="11"/>
  <c r="AI17" i="15"/>
  <c r="AH288" i="11"/>
  <c r="AJ17" i="15" s="1"/>
  <c r="AI288" i="11"/>
  <c r="AK17" i="15" s="1"/>
  <c r="AJ288" i="11"/>
  <c r="AL17" i="15" s="1"/>
  <c r="AK288" i="11"/>
  <c r="AM17" i="15"/>
  <c r="AL288" i="11"/>
  <c r="AN17" i="15" s="1"/>
  <c r="AD287" i="11"/>
  <c r="AF16" i="15" s="1"/>
  <c r="V38" i="5"/>
  <c r="M16" i="15" s="1"/>
  <c r="AE287" i="11"/>
  <c r="AG16" i="15"/>
  <c r="AF287" i="11"/>
  <c r="AH16" i="15" s="1"/>
  <c r="AG287" i="11"/>
  <c r="AI16" i="15" s="1"/>
  <c r="AH287" i="11"/>
  <c r="AJ16" i="15" s="1"/>
  <c r="AI287" i="11"/>
  <c r="AK16" i="15"/>
  <c r="AJ287" i="11"/>
  <c r="AL16" i="15" s="1"/>
  <c r="AK287" i="11"/>
  <c r="AM16" i="15" s="1"/>
  <c r="AL287" i="11"/>
  <c r="AN16" i="15" s="1"/>
  <c r="AD286" i="11"/>
  <c r="AF15" i="15"/>
  <c r="V37" i="5"/>
  <c r="M15" i="15"/>
  <c r="AE286" i="11"/>
  <c r="AG15" i="15"/>
  <c r="AF286" i="11"/>
  <c r="AH15" i="15" s="1"/>
  <c r="AG286" i="11"/>
  <c r="AI15" i="15" s="1"/>
  <c r="AH286" i="11"/>
  <c r="AJ15" i="15" s="1"/>
  <c r="AI286" i="11"/>
  <c r="AK15" i="15"/>
  <c r="AJ286" i="11"/>
  <c r="AL15" i="15" s="1"/>
  <c r="AK286" i="11"/>
  <c r="AM15" i="15" s="1"/>
  <c r="AL286" i="11"/>
  <c r="AN15" i="15" s="1"/>
  <c r="AD285" i="11"/>
  <c r="AF14" i="15"/>
  <c r="V36" i="5"/>
  <c r="M14" i="15"/>
  <c r="AE285" i="11"/>
  <c r="AG14" i="15"/>
  <c r="AF285" i="11"/>
  <c r="AH14" i="15" s="1"/>
  <c r="AG285" i="11"/>
  <c r="AI14" i="15" s="1"/>
  <c r="AH285" i="11"/>
  <c r="AJ14" i="15" s="1"/>
  <c r="AI285" i="11"/>
  <c r="AK14" i="15"/>
  <c r="AJ285" i="11"/>
  <c r="AL14" i="15" s="1"/>
  <c r="AK285" i="11"/>
  <c r="AM14" i="15" s="1"/>
  <c r="AL285" i="11"/>
  <c r="AN14" i="15" s="1"/>
  <c r="AD284" i="11"/>
  <c r="AF13" i="15"/>
  <c r="V35" i="5"/>
  <c r="M13" i="15"/>
  <c r="AE284" i="11"/>
  <c r="AG13" i="15"/>
  <c r="AF284" i="11"/>
  <c r="AH13" i="15" s="1"/>
  <c r="AG284" i="11"/>
  <c r="AI13" i="15" s="1"/>
  <c r="AH284" i="11"/>
  <c r="AJ13" i="15" s="1"/>
  <c r="AI284" i="11"/>
  <c r="AK13" i="15"/>
  <c r="AJ284" i="11"/>
  <c r="AL13" i="15" s="1"/>
  <c r="AK284" i="11"/>
  <c r="AM13" i="15" s="1"/>
  <c r="AL284" i="11"/>
  <c r="AN13" i="15" s="1"/>
  <c r="AD283" i="11"/>
  <c r="AF12" i="15"/>
  <c r="V34" i="5"/>
  <c r="M12" i="15" s="1"/>
  <c r="AE283" i="11"/>
  <c r="AG12" i="15" s="1"/>
  <c r="AF283" i="11"/>
  <c r="AH12" i="15" s="1"/>
  <c r="AG283" i="11"/>
  <c r="AI12" i="15"/>
  <c r="AH283" i="11"/>
  <c r="AJ12" i="15" s="1"/>
  <c r="AI283" i="11"/>
  <c r="AK12" i="15" s="1"/>
  <c r="AJ283" i="11"/>
  <c r="AL12" i="15" s="1"/>
  <c r="AK283" i="11"/>
  <c r="AM12" i="15"/>
  <c r="AL283" i="11"/>
  <c r="AN12" i="15" s="1"/>
  <c r="AD282" i="11"/>
  <c r="AF11" i="15" s="1"/>
  <c r="V33" i="5"/>
  <c r="M11" i="15" s="1"/>
  <c r="AE282" i="11"/>
  <c r="AG11" i="15" s="1"/>
  <c r="AF282" i="11"/>
  <c r="AH11" i="15" s="1"/>
  <c r="AG282" i="11"/>
  <c r="AI11" i="15"/>
  <c r="AH282" i="11"/>
  <c r="AJ11" i="15" s="1"/>
  <c r="AI282" i="11"/>
  <c r="AK11" i="15" s="1"/>
  <c r="AJ282" i="11"/>
  <c r="AL11" i="15" s="1"/>
  <c r="AK282" i="11"/>
  <c r="AM11" i="15"/>
  <c r="AL282" i="11"/>
  <c r="AN11" i="15" s="1"/>
  <c r="AD281" i="11"/>
  <c r="AF10" i="15" s="1"/>
  <c r="V32" i="5"/>
  <c r="M10" i="15" s="1"/>
  <c r="AE281" i="11"/>
  <c r="AG10" i="15" s="1"/>
  <c r="AF281" i="11"/>
  <c r="AH10" i="15" s="1"/>
  <c r="AG281" i="11"/>
  <c r="AI10" i="15"/>
  <c r="AH281" i="11"/>
  <c r="AJ10" i="15" s="1"/>
  <c r="AI281" i="11"/>
  <c r="AK10" i="15" s="1"/>
  <c r="AJ281" i="11"/>
  <c r="AL10" i="15" s="1"/>
  <c r="AK281" i="11"/>
  <c r="AM10" i="15"/>
  <c r="AL281" i="11"/>
  <c r="AN10" i="15" s="1"/>
  <c r="AD280" i="11"/>
  <c r="AF9" i="15" s="1"/>
  <c r="V31" i="5"/>
  <c r="M9" i="15"/>
  <c r="AE280" i="11"/>
  <c r="AG9" i="15" s="1"/>
  <c r="AF280" i="11"/>
  <c r="AH9" i="15" s="1"/>
  <c r="AG280" i="11"/>
  <c r="AI9" i="15"/>
  <c r="AH280" i="11"/>
  <c r="AJ9" i="15" s="1"/>
  <c r="AI280" i="11"/>
  <c r="AK9" i="15" s="1"/>
  <c r="AJ280" i="11"/>
  <c r="AL9" i="15" s="1"/>
  <c r="AK280" i="11"/>
  <c r="AM9" i="15"/>
  <c r="AL280" i="11"/>
  <c r="AN9" i="15" s="1"/>
  <c r="AD279" i="11"/>
  <c r="AF8" i="15" s="1"/>
  <c r="V30" i="5"/>
  <c r="M8" i="15" s="1"/>
  <c r="AE279" i="11"/>
  <c r="AG8" i="15"/>
  <c r="AF279" i="11"/>
  <c r="AH8" i="15" s="1"/>
  <c r="AG279" i="11"/>
  <c r="AI8" i="15" s="1"/>
  <c r="AH279" i="11"/>
  <c r="AJ8" i="15" s="1"/>
  <c r="AI279" i="11"/>
  <c r="AK8" i="15"/>
  <c r="AJ279" i="11"/>
  <c r="AL8" i="15" s="1"/>
  <c r="AK279" i="11"/>
  <c r="AM8" i="15" s="1"/>
  <c r="AL279" i="11"/>
  <c r="AN8" i="15" s="1"/>
  <c r="AD278" i="11"/>
  <c r="AF7" i="15"/>
  <c r="V29" i="5"/>
  <c r="M7" i="15"/>
  <c r="AE278" i="11"/>
  <c r="AG7" i="15"/>
  <c r="AF278" i="11"/>
  <c r="AH7" i="15" s="1"/>
  <c r="AG278" i="11"/>
  <c r="AI7" i="15" s="1"/>
  <c r="AH278" i="11"/>
  <c r="AJ7" i="15" s="1"/>
  <c r="AI278" i="11"/>
  <c r="AK7" i="15"/>
  <c r="AJ278" i="11"/>
  <c r="AL7" i="15" s="1"/>
  <c r="AK278" i="11"/>
  <c r="AM7" i="15" s="1"/>
  <c r="AL278" i="11"/>
  <c r="AN7" i="15" s="1"/>
  <c r="AD277" i="11"/>
  <c r="AF6" i="15" s="1"/>
  <c r="V28" i="5"/>
  <c r="M6" i="15" s="1"/>
  <c r="AE277" i="11"/>
  <c r="AG6" i="15" s="1"/>
  <c r="AF277" i="11"/>
  <c r="AH6" i="15" s="1"/>
  <c r="AG277" i="11"/>
  <c r="AI6" i="15"/>
  <c r="AH277" i="11"/>
  <c r="AJ6" i="15" s="1"/>
  <c r="AI277" i="11"/>
  <c r="AK6" i="15" s="1"/>
  <c r="AJ277" i="11"/>
  <c r="AL6" i="15" s="1"/>
  <c r="AK277" i="11"/>
  <c r="AM6" i="15"/>
  <c r="AL277" i="11"/>
  <c r="AN6" i="15" s="1"/>
  <c r="AD276" i="11"/>
  <c r="AF5" i="15" s="1"/>
  <c r="V27" i="5"/>
  <c r="M5" i="15" s="1"/>
  <c r="AE276" i="11"/>
  <c r="AG5" i="15" s="1"/>
  <c r="AF276" i="11"/>
  <c r="AH5" i="15" s="1"/>
  <c r="AG276" i="11"/>
  <c r="AI5" i="15" s="1"/>
  <c r="AH276" i="11"/>
  <c r="AJ5" i="15" s="1"/>
  <c r="AI276" i="11"/>
  <c r="AK5" i="15" s="1"/>
  <c r="AJ276" i="11"/>
  <c r="AL5" i="15" s="1"/>
  <c r="AK276" i="11"/>
  <c r="AM5" i="15"/>
  <c r="AL276" i="11"/>
  <c r="AN5" i="15" s="1"/>
  <c r="AD275" i="11"/>
  <c r="AF4" i="15" s="1"/>
  <c r="V26" i="5"/>
  <c r="M4" i="15" s="1"/>
  <c r="AE275" i="11"/>
  <c r="AG4" i="15" s="1"/>
  <c r="AF275" i="11"/>
  <c r="AH4" i="15" s="1"/>
  <c r="AG275" i="11"/>
  <c r="AI4" i="15" s="1"/>
  <c r="AH275" i="11"/>
  <c r="AJ4" i="15" s="1"/>
  <c r="AI275" i="11"/>
  <c r="AK4" i="15" s="1"/>
  <c r="AJ275" i="11"/>
  <c r="AL4" i="15" s="1"/>
  <c r="AK275" i="11"/>
  <c r="AM4" i="15" s="1"/>
  <c r="AL275" i="11"/>
  <c r="AN4" i="15" s="1"/>
  <c r="AG274" i="11"/>
  <c r="AI3" i="15" s="1"/>
  <c r="V25" i="5"/>
  <c r="M3" i="15" s="1"/>
  <c r="AH274" i="11"/>
  <c r="AJ3" i="15" s="1"/>
  <c r="AI274" i="11"/>
  <c r="AK3" i="15" s="1"/>
  <c r="AJ274" i="11"/>
  <c r="AL3" i="15" s="1"/>
  <c r="AK274" i="11"/>
  <c r="AM3" i="15"/>
  <c r="AL274" i="11"/>
  <c r="AN3" i="15"/>
  <c r="AD274" i="11"/>
  <c r="AF3" i="15" s="1"/>
  <c r="AE274" i="11"/>
  <c r="AG3" i="15" s="1"/>
  <c r="AF274" i="11"/>
  <c r="AH3" i="15" s="1"/>
  <c r="AC282" i="11"/>
  <c r="AE11" i="15" s="1"/>
  <c r="AC283" i="11"/>
  <c r="AE12" i="15" s="1"/>
  <c r="AC284" i="11"/>
  <c r="AE13" i="15" s="1"/>
  <c r="AC285" i="11"/>
  <c r="AE14" i="15" s="1"/>
  <c r="AC286" i="11"/>
  <c r="AE15" i="15" s="1"/>
  <c r="AC287" i="11"/>
  <c r="AE16" i="15"/>
  <c r="AC288" i="11"/>
  <c r="AE17" i="15" s="1"/>
  <c r="AC289" i="11"/>
  <c r="AE18" i="15" s="1"/>
  <c r="AC290" i="11"/>
  <c r="AE19" i="15" s="1"/>
  <c r="AC291" i="11"/>
  <c r="AE20" i="15" s="1"/>
  <c r="AC292" i="11"/>
  <c r="AE21" i="15" s="1"/>
  <c r="AC293" i="11"/>
  <c r="AE22" i="15" s="1"/>
  <c r="AC294" i="11"/>
  <c r="AE23" i="15" s="1"/>
  <c r="AC295" i="11"/>
  <c r="AE24" i="15" s="1"/>
  <c r="AC296" i="11"/>
  <c r="AE25" i="15" s="1"/>
  <c r="AC297" i="11"/>
  <c r="AE26" i="15" s="1"/>
  <c r="AC298" i="11"/>
  <c r="AE27" i="15" s="1"/>
  <c r="AC299" i="11"/>
  <c r="AE28" i="15" s="1"/>
  <c r="AC300" i="11"/>
  <c r="AE29" i="15" s="1"/>
  <c r="AC301" i="11"/>
  <c r="AE30" i="15" s="1"/>
  <c r="AC302" i="11"/>
  <c r="AE31" i="15" s="1"/>
  <c r="AC303" i="11"/>
  <c r="AE32" i="15" s="1"/>
  <c r="AC304" i="11"/>
  <c r="AE33" i="15" s="1"/>
  <c r="AC305" i="11"/>
  <c r="AE34" i="15" s="1"/>
  <c r="AC306" i="11"/>
  <c r="AE35" i="15" s="1"/>
  <c r="AC275" i="11"/>
  <c r="AE4" i="15" s="1"/>
  <c r="AC276" i="11"/>
  <c r="AE5" i="15" s="1"/>
  <c r="AC277" i="11"/>
  <c r="AE6" i="15"/>
  <c r="AC278" i="11"/>
  <c r="AE7" i="15" s="1"/>
  <c r="AC279" i="11"/>
  <c r="AE8" i="15" s="1"/>
  <c r="AC280" i="11"/>
  <c r="AE9" i="15" s="1"/>
  <c r="AC281" i="11"/>
  <c r="AE10" i="15" s="1"/>
  <c r="AC274" i="11"/>
  <c r="AE3" i="15" s="1"/>
  <c r="T37" i="5"/>
  <c r="B15" i="15"/>
  <c r="BC17" i="12" s="1"/>
  <c r="BE17" i="12" s="1"/>
  <c r="BH17" i="12" s="1"/>
  <c r="T38" i="5"/>
  <c r="B16" i="15"/>
  <c r="BC18" i="12"/>
  <c r="BE18" i="12" s="1"/>
  <c r="BH18" i="12" s="1"/>
  <c r="T39" i="5"/>
  <c r="B17" i="15"/>
  <c r="BC19" i="12" s="1"/>
  <c r="BE19" i="12" s="1"/>
  <c r="BH19" i="12" s="1"/>
  <c r="T40" i="5"/>
  <c r="B18" i="15"/>
  <c r="BC20" i="12"/>
  <c r="BE20" i="12" s="1"/>
  <c r="BH20" i="12" s="1"/>
  <c r="T41" i="5"/>
  <c r="B19" i="15"/>
  <c r="C19" i="15" s="1"/>
  <c r="T42" i="5"/>
  <c r="B20" i="15"/>
  <c r="BC22" i="12"/>
  <c r="BE22" i="12" s="1"/>
  <c r="BH22" i="12" s="1"/>
  <c r="T43" i="5"/>
  <c r="B21" i="15"/>
  <c r="BC23" i="12" s="1"/>
  <c r="BE23" i="12" s="1"/>
  <c r="BH23" i="12" s="1"/>
  <c r="T44" i="5"/>
  <c r="B22" i="15"/>
  <c r="BC24" i="12"/>
  <c r="BE24" i="12" s="1"/>
  <c r="BH24" i="12" s="1"/>
  <c r="T45" i="5"/>
  <c r="B23" i="15"/>
  <c r="BC25" i="12" s="1"/>
  <c r="BE25" i="12" s="1"/>
  <c r="BH25" i="12" s="1"/>
  <c r="T46" i="5"/>
  <c r="B24" i="15"/>
  <c r="BC26" i="12"/>
  <c r="BE26" i="12" s="1"/>
  <c r="BH26" i="12" s="1"/>
  <c r="T47" i="5"/>
  <c r="B25" i="15"/>
  <c r="BC27" i="12" s="1"/>
  <c r="BE27" i="12" s="1"/>
  <c r="BH27" i="12" s="1"/>
  <c r="T48" i="5"/>
  <c r="B26" i="15"/>
  <c r="BC28" i="12"/>
  <c r="BE28" i="12" s="1"/>
  <c r="BH28" i="12" s="1"/>
  <c r="T49" i="5"/>
  <c r="B27" i="15"/>
  <c r="H1406" i="11" s="1"/>
  <c r="T50" i="5"/>
  <c r="B28" i="15"/>
  <c r="BC30" i="12"/>
  <c r="BE30" i="12" s="1"/>
  <c r="BH30" i="12" s="1"/>
  <c r="T51" i="5"/>
  <c r="B29" i="15"/>
  <c r="BC31" i="12" s="1"/>
  <c r="BE31" i="12" s="1"/>
  <c r="BH31" i="12" s="1"/>
  <c r="T52" i="5"/>
  <c r="B30" i="15"/>
  <c r="BC32" i="12"/>
  <c r="BE32" i="12" s="1"/>
  <c r="BH32" i="12" s="1"/>
  <c r="T53" i="5"/>
  <c r="B31" i="15"/>
  <c r="BC33" i="12" s="1"/>
  <c r="BE33" i="12" s="1"/>
  <c r="BH33" i="12" s="1"/>
  <c r="T54" i="5"/>
  <c r="B32" i="15"/>
  <c r="BC34" i="12"/>
  <c r="BE34" i="12" s="1"/>
  <c r="BH34" i="12" s="1"/>
  <c r="T55" i="5"/>
  <c r="B33" i="15"/>
  <c r="BC35" i="12" s="1"/>
  <c r="BE35" i="12" s="1"/>
  <c r="BH35" i="12" s="1"/>
  <c r="T56" i="5"/>
  <c r="B34" i="15"/>
  <c r="BC36" i="12"/>
  <c r="BE36" i="12" s="1"/>
  <c r="BH36" i="12" s="1"/>
  <c r="T57" i="5"/>
  <c r="B35" i="15"/>
  <c r="BC37" i="12" s="1"/>
  <c r="BE37" i="12" s="1"/>
  <c r="BH37" i="12" s="1"/>
  <c r="T26" i="5"/>
  <c r="B4" i="15" s="1"/>
  <c r="T27" i="5"/>
  <c r="B5" i="15"/>
  <c r="BC7" i="12" s="1"/>
  <c r="BE7" i="12" s="1"/>
  <c r="BH7" i="12" s="1"/>
  <c r="T28" i="5"/>
  <c r="B6" i="15"/>
  <c r="BC8" i="12"/>
  <c r="BE8" i="12" s="1"/>
  <c r="BH8" i="12" s="1"/>
  <c r="T29" i="5"/>
  <c r="B7" i="15"/>
  <c r="C7" i="15" s="1"/>
  <c r="T30" i="5"/>
  <c r="B8" i="15"/>
  <c r="BC10" i="12"/>
  <c r="BE10" i="12" s="1"/>
  <c r="BH10" i="12" s="1"/>
  <c r="T31" i="5"/>
  <c r="B9" i="15"/>
  <c r="BC11" i="12" s="1"/>
  <c r="BE11" i="12" s="1"/>
  <c r="BH11" i="12" s="1"/>
  <c r="T32" i="5"/>
  <c r="B10" i="15"/>
  <c r="BC12" i="12"/>
  <c r="BE12" i="12" s="1"/>
  <c r="BH12" i="12" s="1"/>
  <c r="T33" i="5"/>
  <c r="B11" i="15"/>
  <c r="H622" i="11" s="1"/>
  <c r="T34" i="5"/>
  <c r="B12" i="15"/>
  <c r="BC14" i="12"/>
  <c r="BE14" i="12" s="1"/>
  <c r="BH14" i="12" s="1"/>
  <c r="T35" i="5"/>
  <c r="B13" i="15"/>
  <c r="BC15" i="12" s="1"/>
  <c r="BE15" i="12" s="1"/>
  <c r="BH15" i="12" s="1"/>
  <c r="T36" i="5"/>
  <c r="B14" i="15"/>
  <c r="BC16" i="12"/>
  <c r="BE16" i="12" s="1"/>
  <c r="BH16" i="12" s="1"/>
  <c r="T25" i="5"/>
  <c r="B3" i="15" s="1"/>
  <c r="H40" i="9" s="1"/>
  <c r="W25" i="5"/>
  <c r="N3" i="15"/>
  <c r="J263" i="11" s="1"/>
  <c r="K1860" i="11"/>
  <c r="N1860" i="11" s="1"/>
  <c r="K1862" i="11"/>
  <c r="N1862" i="11" s="1"/>
  <c r="K1864" i="11"/>
  <c r="N1864" i="11" s="1"/>
  <c r="K1866" i="11"/>
  <c r="N1866" i="11" s="1"/>
  <c r="K1868" i="11"/>
  <c r="N1868" i="11" s="1"/>
  <c r="K1870" i="11"/>
  <c r="N1870" i="11" s="1"/>
  <c r="K1872" i="11"/>
  <c r="N1872" i="11" s="1"/>
  <c r="K1874" i="11"/>
  <c r="N1874" i="11" s="1"/>
  <c r="K1876" i="11"/>
  <c r="N1876" i="11" s="1"/>
  <c r="K1878" i="11"/>
  <c r="N1878" i="11" s="1"/>
  <c r="K1811" i="11"/>
  <c r="N1811" i="11" s="1"/>
  <c r="K1813" i="11"/>
  <c r="N1813" i="11"/>
  <c r="K1815" i="11"/>
  <c r="N1815" i="11" s="1"/>
  <c r="K1817" i="11"/>
  <c r="N1817" i="11" s="1"/>
  <c r="K1819" i="11"/>
  <c r="N1819" i="11" s="1"/>
  <c r="K1821" i="11"/>
  <c r="N1821" i="11" s="1"/>
  <c r="K1823" i="11"/>
  <c r="N1823" i="11" s="1"/>
  <c r="K1825" i="11"/>
  <c r="N1825" i="11" s="1"/>
  <c r="K1827" i="11"/>
  <c r="N1827" i="11" s="1"/>
  <c r="K1829" i="11"/>
  <c r="N1829" i="11"/>
  <c r="K1762" i="11"/>
  <c r="N1762" i="11" s="1"/>
  <c r="K1764" i="11"/>
  <c r="N1764" i="11" s="1"/>
  <c r="K1766" i="11"/>
  <c r="N1766" i="11" s="1"/>
  <c r="K1768" i="11"/>
  <c r="N1768" i="11" s="1"/>
  <c r="K1770" i="11"/>
  <c r="N1770" i="11" s="1"/>
  <c r="K1772" i="11"/>
  <c r="N1772" i="11" s="1"/>
  <c r="K1774" i="11"/>
  <c r="N1774" i="11" s="1"/>
  <c r="K1776" i="11"/>
  <c r="N1776" i="11" s="1"/>
  <c r="K1778" i="11"/>
  <c r="N1778" i="11" s="1"/>
  <c r="K1780" i="11"/>
  <c r="N1780" i="11" s="1"/>
  <c r="K1713" i="11"/>
  <c r="N1713" i="11" s="1"/>
  <c r="K1715" i="11"/>
  <c r="N1715" i="11" s="1"/>
  <c r="K1717" i="11"/>
  <c r="N1717" i="11" s="1"/>
  <c r="K1719" i="11"/>
  <c r="N1719" i="11" s="1"/>
  <c r="K1721" i="11"/>
  <c r="N1721" i="11" s="1"/>
  <c r="K1723" i="11"/>
  <c r="N1723" i="11" s="1"/>
  <c r="K1725" i="11"/>
  <c r="N1725" i="11" s="1"/>
  <c r="K1727" i="11"/>
  <c r="N1727" i="11" s="1"/>
  <c r="K1729" i="11"/>
  <c r="N1729" i="11" s="1"/>
  <c r="K1731" i="11"/>
  <c r="N1731" i="11" s="1"/>
  <c r="K1664" i="11"/>
  <c r="N1664" i="11" s="1"/>
  <c r="K1666" i="11"/>
  <c r="N1666" i="11" s="1"/>
  <c r="K1668" i="11"/>
  <c r="N1668" i="11" s="1"/>
  <c r="K1670" i="11"/>
  <c r="N1670" i="11" s="1"/>
  <c r="K1672" i="11"/>
  <c r="N1672" i="11" s="1"/>
  <c r="K1674" i="11"/>
  <c r="N1674" i="11" s="1"/>
  <c r="K1676" i="11"/>
  <c r="N1676" i="11" s="1"/>
  <c r="K1678" i="11"/>
  <c r="N1678" i="11" s="1"/>
  <c r="K1680" i="11"/>
  <c r="N1680" i="11" s="1"/>
  <c r="K1682" i="11"/>
  <c r="N1682" i="11" s="1"/>
  <c r="K1615" i="11"/>
  <c r="N1615" i="11" s="1"/>
  <c r="K1617" i="11"/>
  <c r="N1617" i="11" s="1"/>
  <c r="K1619" i="11"/>
  <c r="N1619" i="11" s="1"/>
  <c r="K1621" i="11"/>
  <c r="N1621" i="11" s="1"/>
  <c r="K1623" i="11"/>
  <c r="N1623" i="11" s="1"/>
  <c r="K1625" i="11"/>
  <c r="N1625" i="11" s="1"/>
  <c r="K1627" i="11"/>
  <c r="N1627" i="11" s="1"/>
  <c r="K1629" i="11"/>
  <c r="N1629" i="11" s="1"/>
  <c r="K1631" i="11"/>
  <c r="N1631" i="11" s="1"/>
  <c r="K1633" i="11"/>
  <c r="N1633" i="11" s="1"/>
  <c r="K1566" i="11"/>
  <c r="N1566" i="11" s="1"/>
  <c r="K1570" i="11"/>
  <c r="N1570" i="11" s="1"/>
  <c r="K1568" i="11"/>
  <c r="N1568" i="11" s="1"/>
  <c r="K1572" i="11"/>
  <c r="N1572" i="11" s="1"/>
  <c r="K1574" i="11"/>
  <c r="N1574" i="11" s="1"/>
  <c r="K1576" i="11"/>
  <c r="N1576" i="11" s="1"/>
  <c r="K1578" i="11"/>
  <c r="N1578" i="11" s="1"/>
  <c r="K1580" i="11"/>
  <c r="N1580" i="11" s="1"/>
  <c r="K1582" i="11"/>
  <c r="N1582" i="11" s="1"/>
  <c r="K1584" i="11"/>
  <c r="N1584" i="11" s="1"/>
  <c r="K1517" i="11"/>
  <c r="N1517" i="11" s="1"/>
  <c r="K1519" i="11"/>
  <c r="N1519" i="11" s="1"/>
  <c r="K1521" i="11"/>
  <c r="N1521" i="11" s="1"/>
  <c r="K1523" i="11"/>
  <c r="N1523" i="11" s="1"/>
  <c r="K1525" i="11"/>
  <c r="N1525" i="11" s="1"/>
  <c r="K1527" i="11"/>
  <c r="N1527" i="11" s="1"/>
  <c r="K1529" i="11"/>
  <c r="N1529" i="11" s="1"/>
  <c r="K1531" i="11"/>
  <c r="N1531" i="11"/>
  <c r="K1533" i="11"/>
  <c r="N1533" i="11" s="1"/>
  <c r="K1535" i="11"/>
  <c r="N1535" i="11" s="1"/>
  <c r="K1468" i="11"/>
  <c r="N1468" i="11" s="1"/>
  <c r="K1470" i="11"/>
  <c r="N1470" i="11" s="1"/>
  <c r="K1472" i="11"/>
  <c r="N1472" i="11" s="1"/>
  <c r="K1474" i="11"/>
  <c r="N1474" i="11" s="1"/>
  <c r="K1476" i="11"/>
  <c r="N1476" i="11" s="1"/>
  <c r="K1478" i="11"/>
  <c r="N1478" i="11" s="1"/>
  <c r="K1480" i="11"/>
  <c r="N1480" i="11"/>
  <c r="K1482" i="11"/>
  <c r="N1482" i="11" s="1"/>
  <c r="K1484" i="11"/>
  <c r="N1484" i="11" s="1"/>
  <c r="K1486" i="11"/>
  <c r="N1486" i="11" s="1"/>
  <c r="K1419" i="11"/>
  <c r="N1419" i="11" s="1"/>
  <c r="K1421" i="11"/>
  <c r="N1421" i="11" s="1"/>
  <c r="K1423" i="11"/>
  <c r="N1423" i="11" s="1"/>
  <c r="K1425" i="11"/>
  <c r="N1425" i="11"/>
  <c r="K1427" i="11"/>
  <c r="N1427" i="11" s="1"/>
  <c r="K1429" i="11"/>
  <c r="N1429" i="11" s="1"/>
  <c r="K1431" i="11"/>
  <c r="N1431" i="11" s="1"/>
  <c r="K1433" i="11"/>
  <c r="N1433" i="11" s="1"/>
  <c r="K1435" i="11"/>
  <c r="N1435" i="11" s="1"/>
  <c r="K1437" i="11"/>
  <c r="N1437" i="11" s="1"/>
  <c r="K1370" i="11"/>
  <c r="N1370" i="11" s="1"/>
  <c r="K1374" i="11"/>
  <c r="N1374" i="11" s="1"/>
  <c r="K1372" i="11"/>
  <c r="N1372" i="11" s="1"/>
  <c r="K1388" i="11"/>
  <c r="N1388" i="11" s="1"/>
  <c r="K1386" i="11"/>
  <c r="N1386" i="11" s="1"/>
  <c r="K1384" i="11"/>
  <c r="N1384" i="11" s="1"/>
  <c r="K1382" i="11"/>
  <c r="N1382" i="11" s="1"/>
  <c r="K1380" i="11"/>
  <c r="N1380" i="11" s="1"/>
  <c r="K1378" i="11"/>
  <c r="N1378" i="11" s="1"/>
  <c r="K1376" i="11"/>
  <c r="N1376" i="11" s="1"/>
  <c r="K1321" i="11"/>
  <c r="N1321" i="11" s="1"/>
  <c r="K1323" i="11"/>
  <c r="N1323" i="11" s="1"/>
  <c r="K1325" i="11"/>
  <c r="N1325" i="11" s="1"/>
  <c r="K1327" i="11"/>
  <c r="N1327" i="11" s="1"/>
  <c r="K1329" i="11"/>
  <c r="N1329" i="11" s="1"/>
  <c r="K1331" i="11"/>
  <c r="N1331" i="11" s="1"/>
  <c r="K1333" i="11"/>
  <c r="N1333" i="11" s="1"/>
  <c r="K1335" i="11"/>
  <c r="N1335" i="11" s="1"/>
  <c r="K1337" i="11"/>
  <c r="N1337" i="11" s="1"/>
  <c r="K1339" i="11"/>
  <c r="N1339" i="11" s="1"/>
  <c r="K1272" i="11"/>
  <c r="N1272" i="11" s="1"/>
  <c r="K1274" i="11"/>
  <c r="N1274" i="11" s="1"/>
  <c r="K1276" i="11"/>
  <c r="N1276" i="11" s="1"/>
  <c r="K1278" i="11"/>
  <c r="N1278" i="11" s="1"/>
  <c r="K1280" i="11"/>
  <c r="N1280" i="11" s="1"/>
  <c r="K1282" i="11"/>
  <c r="N1282" i="11" s="1"/>
  <c r="K1284" i="11"/>
  <c r="N1284" i="11" s="1"/>
  <c r="K1286" i="11"/>
  <c r="N1286" i="11" s="1"/>
  <c r="K1288" i="11"/>
  <c r="N1288" i="11" s="1"/>
  <c r="K1290" i="11"/>
  <c r="N1290" i="11"/>
  <c r="K1223" i="11"/>
  <c r="N1223" i="11"/>
  <c r="K1225" i="11"/>
  <c r="N1225" i="11" s="1"/>
  <c r="K1227" i="11"/>
  <c r="N1227" i="11" s="1"/>
  <c r="K1229" i="11"/>
  <c r="N1229" i="11" s="1"/>
  <c r="K1231" i="11"/>
  <c r="N1231" i="11" s="1"/>
  <c r="K1233" i="11"/>
  <c r="N1233" i="11" s="1"/>
  <c r="K1235" i="11"/>
  <c r="N1235" i="11" s="1"/>
  <c r="K1237" i="11"/>
  <c r="N1237" i="11" s="1"/>
  <c r="K1239" i="11"/>
  <c r="N1239" i="11"/>
  <c r="K1241" i="11"/>
  <c r="N1241" i="11" s="1"/>
  <c r="K1174" i="11"/>
  <c r="N1174" i="11" s="1"/>
  <c r="K1176" i="11"/>
  <c r="N1176" i="11"/>
  <c r="K1178" i="11"/>
  <c r="N1178" i="11" s="1"/>
  <c r="K1180" i="11"/>
  <c r="N1180" i="11" s="1"/>
  <c r="K1182" i="11"/>
  <c r="N1182" i="11" s="1"/>
  <c r="K1184" i="11"/>
  <c r="N1184" i="11" s="1"/>
  <c r="K1186" i="11"/>
  <c r="N1186" i="11" s="1"/>
  <c r="K1188" i="11"/>
  <c r="N1188" i="11" s="1"/>
  <c r="K1190" i="11"/>
  <c r="N1190" i="11" s="1"/>
  <c r="K1192" i="11"/>
  <c r="N1192" i="11" s="1"/>
  <c r="K1125" i="11"/>
  <c r="N1125" i="11" s="1"/>
  <c r="K1127" i="11"/>
  <c r="N1127" i="11" s="1"/>
  <c r="K1129" i="11"/>
  <c r="N1129" i="11" s="1"/>
  <c r="K1131" i="11"/>
  <c r="N1131" i="11" s="1"/>
  <c r="K1133" i="11"/>
  <c r="N1133" i="11" s="1"/>
  <c r="K1135" i="11"/>
  <c r="N1135" i="11" s="1"/>
  <c r="K1137" i="11"/>
  <c r="N1137" i="11" s="1"/>
  <c r="K1139" i="11"/>
  <c r="N1139" i="11" s="1"/>
  <c r="K1141" i="11"/>
  <c r="N1141" i="11" s="1"/>
  <c r="K1143" i="11"/>
  <c r="N1143" i="11" s="1"/>
  <c r="K1076" i="11"/>
  <c r="N1076" i="11" s="1"/>
  <c r="K1078" i="11"/>
  <c r="N1078" i="11" s="1"/>
  <c r="K1080" i="11"/>
  <c r="N1080" i="11" s="1"/>
  <c r="K1082" i="11"/>
  <c r="N1082" i="11" s="1"/>
  <c r="K1084" i="11"/>
  <c r="N1084" i="11" s="1"/>
  <c r="K1086" i="11"/>
  <c r="N1086" i="11" s="1"/>
  <c r="K1088" i="11"/>
  <c r="N1088" i="11" s="1"/>
  <c r="K1090" i="11"/>
  <c r="N1090" i="11"/>
  <c r="K1092" i="11"/>
  <c r="N1092" i="11" s="1"/>
  <c r="K1094" i="11"/>
  <c r="N1094" i="11" s="1"/>
  <c r="K1027" i="11"/>
  <c r="N1027" i="11" s="1"/>
  <c r="K1029" i="11"/>
  <c r="N1029" i="11" s="1"/>
  <c r="K1031" i="11"/>
  <c r="N1031" i="11" s="1"/>
  <c r="K1033" i="11"/>
  <c r="N1033" i="11" s="1"/>
  <c r="K1035" i="11"/>
  <c r="N1035" i="11"/>
  <c r="K1037" i="11"/>
  <c r="N1037" i="11" s="1"/>
  <c r="K1039" i="11"/>
  <c r="N1039" i="11" s="1"/>
  <c r="K1041" i="11"/>
  <c r="N1041" i="11" s="1"/>
  <c r="K1043" i="11"/>
  <c r="N1043" i="11" s="1"/>
  <c r="K1045" i="11"/>
  <c r="N1045" i="11" s="1"/>
  <c r="K978" i="11"/>
  <c r="N978" i="11" s="1"/>
  <c r="K980" i="11"/>
  <c r="N980" i="11" s="1"/>
  <c r="K982" i="11"/>
  <c r="N982" i="11" s="1"/>
  <c r="K984" i="11"/>
  <c r="N984" i="11" s="1"/>
  <c r="K986" i="11"/>
  <c r="N986" i="11" s="1"/>
  <c r="K988" i="11"/>
  <c r="N988" i="11"/>
  <c r="K990" i="11"/>
  <c r="N990" i="11" s="1"/>
  <c r="K992" i="11"/>
  <c r="N992" i="11" s="1"/>
  <c r="K994" i="11"/>
  <c r="N994" i="11" s="1"/>
  <c r="K996" i="11"/>
  <c r="N996" i="11" s="1"/>
  <c r="K929" i="11"/>
  <c r="N929" i="11" s="1"/>
  <c r="K931" i="11"/>
  <c r="N931" i="11" s="1"/>
  <c r="K933" i="11"/>
  <c r="N933" i="11"/>
  <c r="K935" i="11"/>
  <c r="N935" i="11" s="1"/>
  <c r="K937" i="11"/>
  <c r="N937" i="11" s="1"/>
  <c r="K939" i="11"/>
  <c r="N939" i="11" s="1"/>
  <c r="K941" i="11"/>
  <c r="N941" i="11" s="1"/>
  <c r="K947" i="11"/>
  <c r="N947" i="11" s="1"/>
  <c r="K945" i="11"/>
  <c r="N945" i="11" s="1"/>
  <c r="K943" i="11"/>
  <c r="N943" i="11" s="1"/>
  <c r="K880" i="11"/>
  <c r="N880" i="11" s="1"/>
  <c r="K882" i="11"/>
  <c r="N882" i="11" s="1"/>
  <c r="K884" i="11"/>
  <c r="N884" i="11" s="1"/>
  <c r="K886" i="11"/>
  <c r="N886" i="11"/>
  <c r="K888" i="11"/>
  <c r="N888" i="11" s="1"/>
  <c r="K890" i="11"/>
  <c r="N890" i="11" s="1"/>
  <c r="K892" i="11"/>
  <c r="N892" i="11" s="1"/>
  <c r="K894" i="11"/>
  <c r="N894" i="11" s="1"/>
  <c r="K896" i="11"/>
  <c r="N896" i="11" s="1"/>
  <c r="K898" i="11"/>
  <c r="N898" i="11" s="1"/>
  <c r="K831" i="11"/>
  <c r="N831" i="11"/>
  <c r="K833" i="11"/>
  <c r="N833" i="11" s="1"/>
  <c r="K835" i="11"/>
  <c r="N835" i="11" s="1"/>
  <c r="K837" i="11"/>
  <c r="N837" i="11" s="1"/>
  <c r="K839" i="11"/>
  <c r="N839" i="11" s="1"/>
  <c r="K841" i="11"/>
  <c r="N841" i="11" s="1"/>
  <c r="K843" i="11"/>
  <c r="N843" i="11" s="1"/>
  <c r="K845" i="11"/>
  <c r="N845" i="11" s="1"/>
  <c r="K847" i="11"/>
  <c r="N847" i="11"/>
  <c r="K849" i="11"/>
  <c r="N849" i="11" s="1"/>
  <c r="K782" i="11"/>
  <c r="N782" i="11" s="1"/>
  <c r="K784" i="11"/>
  <c r="N784" i="11"/>
  <c r="K786" i="11"/>
  <c r="N786" i="11" s="1"/>
  <c r="K788" i="11"/>
  <c r="N788" i="11" s="1"/>
  <c r="K790" i="11"/>
  <c r="N790" i="11" s="1"/>
  <c r="K792" i="11"/>
  <c r="N792" i="11" s="1"/>
  <c r="K794" i="11"/>
  <c r="N794" i="11" s="1"/>
  <c r="K796" i="11"/>
  <c r="N796" i="11" s="1"/>
  <c r="K798" i="11"/>
  <c r="N798" i="11" s="1"/>
  <c r="K800" i="11"/>
  <c r="N800" i="11" s="1"/>
  <c r="K733" i="11"/>
  <c r="N733" i="11" s="1"/>
  <c r="K735" i="11"/>
  <c r="N735" i="11" s="1"/>
  <c r="K737" i="11"/>
  <c r="N737" i="11" s="1"/>
  <c r="K739" i="11"/>
  <c r="N739" i="11"/>
  <c r="K741" i="11"/>
  <c r="N741" i="11" s="1"/>
  <c r="K743" i="11"/>
  <c r="N743" i="11" s="1"/>
  <c r="K745" i="11"/>
  <c r="N745" i="11" s="1"/>
  <c r="K747" i="11"/>
  <c r="N747" i="11" s="1"/>
  <c r="K749" i="11"/>
  <c r="N749" i="11" s="1"/>
  <c r="K751" i="11"/>
  <c r="N751" i="11" s="1"/>
  <c r="K684" i="11"/>
  <c r="N684" i="11" s="1"/>
  <c r="K686" i="11"/>
  <c r="N686" i="11" s="1"/>
  <c r="K692" i="11"/>
  <c r="N692" i="11" s="1"/>
  <c r="K690" i="11"/>
  <c r="N690" i="11" s="1"/>
  <c r="K688" i="11"/>
  <c r="N688" i="11" s="1"/>
  <c r="K694" i="11"/>
  <c r="N694" i="11" s="1"/>
  <c r="K702" i="11"/>
  <c r="N702" i="11" s="1"/>
  <c r="K700" i="11"/>
  <c r="N700" i="11"/>
  <c r="K698" i="11"/>
  <c r="N698" i="11" s="1"/>
  <c r="K696" i="11"/>
  <c r="N696" i="11" s="1"/>
  <c r="K635" i="11"/>
  <c r="N635" i="11" s="1"/>
  <c r="K637" i="11"/>
  <c r="N637" i="11" s="1"/>
  <c r="K639" i="11"/>
  <c r="N639" i="11" s="1"/>
  <c r="K641" i="11"/>
  <c r="N641" i="11" s="1"/>
  <c r="K643" i="11"/>
  <c r="N643" i="11" s="1"/>
  <c r="K645" i="11"/>
  <c r="N645" i="11" s="1"/>
  <c r="K653" i="11"/>
  <c r="N653" i="11" s="1"/>
  <c r="K651" i="11"/>
  <c r="N651" i="11" s="1"/>
  <c r="K649" i="11"/>
  <c r="N649" i="11"/>
  <c r="K647" i="11"/>
  <c r="N647" i="11" s="1"/>
  <c r="K586" i="11"/>
  <c r="N586" i="11" s="1"/>
  <c r="K588" i="11"/>
  <c r="N588" i="11" s="1"/>
  <c r="K590" i="11"/>
  <c r="N590" i="11" s="1"/>
  <c r="K592" i="11"/>
  <c r="N592" i="11" s="1"/>
  <c r="K594" i="11"/>
  <c r="N594" i="11" s="1"/>
  <c r="K596" i="11"/>
  <c r="N596" i="11" s="1"/>
  <c r="K604" i="11"/>
  <c r="N604" i="11" s="1"/>
  <c r="K602" i="11"/>
  <c r="N602" i="11" s="1"/>
  <c r="K600" i="11"/>
  <c r="N600" i="11" s="1"/>
  <c r="K598" i="11"/>
  <c r="N598" i="11" s="1"/>
  <c r="K539" i="11"/>
  <c r="N539" i="11" s="1"/>
  <c r="K537" i="11"/>
  <c r="N537" i="11" s="1"/>
  <c r="K541" i="11"/>
  <c r="N541" i="11" s="1"/>
  <c r="K543" i="11"/>
  <c r="N543" i="11" s="1"/>
  <c r="K545" i="11"/>
  <c r="N545" i="11"/>
  <c r="K547" i="11"/>
  <c r="N547" i="11" s="1"/>
  <c r="K549" i="11"/>
  <c r="N549" i="11" s="1"/>
  <c r="K551" i="11"/>
  <c r="N551" i="11" s="1"/>
  <c r="K553" i="11"/>
  <c r="N553" i="11" s="1"/>
  <c r="K555" i="11"/>
  <c r="N555" i="11" s="1"/>
  <c r="K488" i="11"/>
  <c r="N488" i="11" s="1"/>
  <c r="K490" i="11"/>
  <c r="N490" i="11" s="1"/>
  <c r="K492" i="11"/>
  <c r="N492" i="11" s="1"/>
  <c r="K494" i="11"/>
  <c r="N494" i="11" s="1"/>
  <c r="K496" i="11"/>
  <c r="N496" i="11" s="1"/>
  <c r="K498" i="11"/>
  <c r="N498" i="11" s="1"/>
  <c r="K500" i="11"/>
  <c r="N500" i="11" s="1"/>
  <c r="K502" i="11"/>
  <c r="N502" i="11" s="1"/>
  <c r="K504" i="11"/>
  <c r="N504" i="11" s="1"/>
  <c r="K506" i="11"/>
  <c r="N506" i="11" s="1"/>
  <c r="K439" i="11"/>
  <c r="N439" i="11"/>
  <c r="K441" i="11"/>
  <c r="N441" i="11" s="1"/>
  <c r="K443" i="11"/>
  <c r="N443" i="11" s="1"/>
  <c r="K445" i="11"/>
  <c r="N445" i="11" s="1"/>
  <c r="K447" i="11"/>
  <c r="N447" i="11" s="1"/>
  <c r="K449" i="11"/>
  <c r="N449" i="11" s="1"/>
  <c r="K451" i="11"/>
  <c r="N451" i="11" s="1"/>
  <c r="K453" i="11"/>
  <c r="N453" i="11" s="1"/>
  <c r="K455" i="11"/>
  <c r="N455" i="11" s="1"/>
  <c r="K457" i="11"/>
  <c r="N457" i="11" s="1"/>
  <c r="K390" i="11"/>
  <c r="N390" i="11" s="1"/>
  <c r="O390" i="11" s="1"/>
  <c r="O392" i="11" s="1"/>
  <c r="K392" i="11"/>
  <c r="N392" i="11" s="1"/>
  <c r="K408" i="11"/>
  <c r="N408" i="11" s="1"/>
  <c r="K406" i="11"/>
  <c r="N406" i="11" s="1"/>
  <c r="K404" i="11"/>
  <c r="N404" i="11" s="1"/>
  <c r="K402" i="11"/>
  <c r="N402" i="11" s="1"/>
  <c r="K400" i="11"/>
  <c r="N400" i="11" s="1"/>
  <c r="K398" i="11"/>
  <c r="N398" i="11" s="1"/>
  <c r="K396" i="11"/>
  <c r="N396" i="11" s="1"/>
  <c r="K394" i="11"/>
  <c r="N394" i="11" s="1"/>
  <c r="K341" i="11"/>
  <c r="N341" i="11" s="1"/>
  <c r="O341" i="11" s="1"/>
  <c r="K343" i="11"/>
  <c r="N343" i="11" s="1"/>
  <c r="K345" i="11"/>
  <c r="N345" i="11" s="1"/>
  <c r="K347" i="11"/>
  <c r="N347" i="11" s="1"/>
  <c r="K349" i="11"/>
  <c r="N349" i="11"/>
  <c r="K359" i="11"/>
  <c r="N359" i="11" s="1"/>
  <c r="K357" i="11"/>
  <c r="N357" i="11" s="1"/>
  <c r="K355" i="11"/>
  <c r="N355" i="11" s="1"/>
  <c r="K353" i="11"/>
  <c r="N353" i="11" s="1"/>
  <c r="K351" i="11"/>
  <c r="N351" i="11" s="1"/>
  <c r="K292" i="11"/>
  <c r="N292" i="11" s="1"/>
  <c r="K294" i="11"/>
  <c r="N294" i="11" s="1"/>
  <c r="K296" i="11"/>
  <c r="N296" i="11" s="1"/>
  <c r="K298" i="11"/>
  <c r="N298" i="11" s="1"/>
  <c r="K300" i="11"/>
  <c r="N300" i="11" s="1"/>
  <c r="K302" i="11"/>
  <c r="N302" i="11"/>
  <c r="K304" i="11"/>
  <c r="N304" i="11" s="1"/>
  <c r="K306" i="11"/>
  <c r="N306" i="11" s="1"/>
  <c r="K308" i="11"/>
  <c r="N308" i="11" s="1"/>
  <c r="K310" i="11"/>
  <c r="N310" i="11" s="1"/>
  <c r="N243" i="11"/>
  <c r="O243" i="11" s="1"/>
  <c r="N245" i="11"/>
  <c r="K247" i="11"/>
  <c r="N247" i="11" s="1"/>
  <c r="K249" i="11"/>
  <c r="N249" i="11" s="1"/>
  <c r="K251" i="11"/>
  <c r="N251" i="11" s="1"/>
  <c r="K253" i="11"/>
  <c r="N253" i="11" s="1"/>
  <c r="K255" i="11"/>
  <c r="N255" i="11" s="1"/>
  <c r="K257" i="11"/>
  <c r="N257" i="11" s="1"/>
  <c r="K259" i="11"/>
  <c r="N259" i="11"/>
  <c r="K261" i="11"/>
  <c r="N261" i="11" s="1"/>
  <c r="W47" i="5"/>
  <c r="N25" i="15"/>
  <c r="J1341" i="11" s="1"/>
  <c r="W49" i="5"/>
  <c r="N27" i="15"/>
  <c r="J1488" i="11" s="1"/>
  <c r="W57" i="5"/>
  <c r="N35" i="15"/>
  <c r="J1880" i="11" s="1"/>
  <c r="W51" i="5"/>
  <c r="N29" i="15"/>
  <c r="J1586" i="11" s="1"/>
  <c r="W52" i="5"/>
  <c r="N30" i="15"/>
  <c r="J1635" i="11" s="1"/>
  <c r="W53" i="5"/>
  <c r="N31" i="15"/>
  <c r="J1684" i="11" s="1"/>
  <c r="W54" i="5"/>
  <c r="N32" i="15"/>
  <c r="J1733" i="11" s="1"/>
  <c r="W55" i="5"/>
  <c r="N33" i="15"/>
  <c r="J1782" i="11" s="1"/>
  <c r="W56" i="5"/>
  <c r="N34" i="15"/>
  <c r="J1831" i="11" s="1"/>
  <c r="W41" i="5"/>
  <c r="N19" i="15"/>
  <c r="J1047" i="11" s="1"/>
  <c r="W42" i="5"/>
  <c r="N20" i="15"/>
  <c r="J1096" i="11" s="1"/>
  <c r="W43" i="5"/>
  <c r="N21" i="15"/>
  <c r="J1145" i="11" s="1"/>
  <c r="W44" i="5"/>
  <c r="N22" i="15"/>
  <c r="J1194" i="11" s="1"/>
  <c r="W45" i="5"/>
  <c r="N23" i="15"/>
  <c r="J1243" i="11" s="1"/>
  <c r="W46" i="5"/>
  <c r="N24" i="15"/>
  <c r="J1292" i="11" s="1"/>
  <c r="W48" i="5"/>
  <c r="N26" i="15"/>
  <c r="J1390" i="11" s="1"/>
  <c r="W50" i="5"/>
  <c r="N28" i="15"/>
  <c r="J1537" i="11" s="1"/>
  <c r="W26" i="5"/>
  <c r="N4" i="15" s="1"/>
  <c r="J312" i="11" s="1"/>
  <c r="W27" i="5"/>
  <c r="N5" i="15" s="1"/>
  <c r="J361" i="11" s="1"/>
  <c r="W28" i="5"/>
  <c r="N6" i="15"/>
  <c r="J410" i="11" s="1"/>
  <c r="W29" i="5"/>
  <c r="N7" i="15"/>
  <c r="J459" i="11" s="1"/>
  <c r="W30" i="5"/>
  <c r="N8" i="15"/>
  <c r="J508" i="11" s="1"/>
  <c r="W31" i="5"/>
  <c r="N9" i="15"/>
  <c r="J557" i="11" s="1"/>
  <c r="W32" i="5"/>
  <c r="N10" i="15" s="1"/>
  <c r="J606" i="11" s="1"/>
  <c r="W33" i="5"/>
  <c r="N11" i="15" s="1"/>
  <c r="J655" i="11" s="1"/>
  <c r="W34" i="5"/>
  <c r="N12" i="15"/>
  <c r="J704" i="11" s="1"/>
  <c r="W35" i="5"/>
  <c r="N13" i="15" s="1"/>
  <c r="J753" i="11" s="1"/>
  <c r="W36" i="5"/>
  <c r="N14" i="15" s="1"/>
  <c r="J802" i="11" s="1"/>
  <c r="W37" i="5"/>
  <c r="N15" i="15"/>
  <c r="J851" i="11" s="1"/>
  <c r="W38" i="5"/>
  <c r="N16" i="15" s="1"/>
  <c r="J900" i="11" s="1"/>
  <c r="W39" i="5"/>
  <c r="N17" i="15" s="1"/>
  <c r="J949" i="11" s="1"/>
  <c r="W40" i="5"/>
  <c r="N18" i="15"/>
  <c r="J998" i="11" s="1"/>
  <c r="R40" i="12"/>
  <c r="C6" i="15"/>
  <c r="G61" i="4"/>
  <c r="I323" i="4"/>
  <c r="E6" i="15" s="1"/>
  <c r="BE6" i="15" s="1"/>
  <c r="G373" i="11" s="1"/>
  <c r="F3" i="15"/>
  <c r="O323" i="4"/>
  <c r="G3" i="15" s="1"/>
  <c r="Q323" i="4"/>
  <c r="H3" i="15" s="1"/>
  <c r="S323" i="4"/>
  <c r="I7" i="15" s="1"/>
  <c r="I3" i="15"/>
  <c r="K3" i="15"/>
  <c r="U484" i="9"/>
  <c r="R3" i="15"/>
  <c r="I232" i="11" s="1"/>
  <c r="V484" i="9"/>
  <c r="S3" i="15"/>
  <c r="K236" i="11" s="1"/>
  <c r="W484" i="9"/>
  <c r="T3" i="15" s="1"/>
  <c r="J234" i="11" s="1"/>
  <c r="S274" i="11"/>
  <c r="U3" i="15" s="1"/>
  <c r="T274" i="11"/>
  <c r="V3" i="15" s="1"/>
  <c r="U274" i="11"/>
  <c r="W3" i="15" s="1"/>
  <c r="V274" i="11"/>
  <c r="X3" i="15" s="1"/>
  <c r="W274" i="11"/>
  <c r="Y3" i="15" s="1"/>
  <c r="X274" i="11"/>
  <c r="Z3" i="15" s="1"/>
  <c r="Y274" i="11"/>
  <c r="AA3" i="15" s="1"/>
  <c r="Z274" i="11"/>
  <c r="AB3" i="15" s="1"/>
  <c r="AA274" i="11"/>
  <c r="AC3" i="15" s="1"/>
  <c r="AB274" i="11"/>
  <c r="AD3" i="15" s="1"/>
  <c r="F4" i="15"/>
  <c r="I4" i="15"/>
  <c r="K4" i="15"/>
  <c r="U485" i="9"/>
  <c r="R4" i="15"/>
  <c r="I281" i="11" s="1"/>
  <c r="V485" i="9"/>
  <c r="S4" i="15"/>
  <c r="K285" i="11" s="1"/>
  <c r="W485" i="9"/>
  <c r="T4" i="15"/>
  <c r="J283" i="11" s="1"/>
  <c r="S275" i="11"/>
  <c r="U4" i="15" s="1"/>
  <c r="T275" i="11"/>
  <c r="V4" i="15" s="1"/>
  <c r="U275" i="11"/>
  <c r="W4" i="15" s="1"/>
  <c r="V275" i="11"/>
  <c r="X4" i="15" s="1"/>
  <c r="W275" i="11"/>
  <c r="Y4" i="15" s="1"/>
  <c r="X275" i="11"/>
  <c r="Z4" i="15"/>
  <c r="Y275" i="11"/>
  <c r="AA4" i="15" s="1"/>
  <c r="Z275" i="11"/>
  <c r="AB4" i="15" s="1"/>
  <c r="AA275" i="11"/>
  <c r="AC4" i="15" s="1"/>
  <c r="AB275" i="11"/>
  <c r="AD4" i="15" s="1"/>
  <c r="E5" i="15"/>
  <c r="BE5" i="15" s="1"/>
  <c r="G324" i="11" s="1"/>
  <c r="F5" i="15"/>
  <c r="I5" i="15"/>
  <c r="K5" i="15"/>
  <c r="U486" i="9"/>
  <c r="R5" i="15"/>
  <c r="I330" i="11" s="1"/>
  <c r="V486" i="9"/>
  <c r="S5" i="15"/>
  <c r="K334" i="11" s="1"/>
  <c r="W486" i="9"/>
  <c r="T5" i="15"/>
  <c r="J332" i="11" s="1"/>
  <c r="S276" i="11"/>
  <c r="U5" i="15" s="1"/>
  <c r="T276" i="11"/>
  <c r="V5" i="15" s="1"/>
  <c r="U276" i="11"/>
  <c r="W5" i="15" s="1"/>
  <c r="V276" i="11"/>
  <c r="X5" i="15" s="1"/>
  <c r="W276" i="11"/>
  <c r="Y5" i="15"/>
  <c r="X276" i="11"/>
  <c r="Z5" i="15" s="1"/>
  <c r="Y276" i="11"/>
  <c r="AA5" i="15" s="1"/>
  <c r="Z276" i="11"/>
  <c r="AB5" i="15" s="1"/>
  <c r="AA276" i="11"/>
  <c r="AC5" i="15" s="1"/>
  <c r="AB276" i="11"/>
  <c r="AD5" i="15" s="1"/>
  <c r="F6" i="15"/>
  <c r="K6" i="15"/>
  <c r="U487" i="9"/>
  <c r="R6" i="15"/>
  <c r="I379" i="11" s="1"/>
  <c r="V487" i="9"/>
  <c r="S6" i="15"/>
  <c r="K383" i="11" s="1"/>
  <c r="W487" i="9"/>
  <c r="T6" i="15"/>
  <c r="J381" i="11" s="1"/>
  <c r="S277" i="11"/>
  <c r="U6" i="15" s="1"/>
  <c r="T277" i="11"/>
  <c r="V6" i="15"/>
  <c r="U277" i="11"/>
  <c r="W6" i="15" s="1"/>
  <c r="V277" i="11"/>
  <c r="X6" i="15"/>
  <c r="W277" i="11"/>
  <c r="Y6" i="15" s="1"/>
  <c r="X277" i="11"/>
  <c r="Z6" i="15" s="1"/>
  <c r="Y277" i="11"/>
  <c r="AA6" i="15"/>
  <c r="Z277" i="11"/>
  <c r="AB6" i="15" s="1"/>
  <c r="AA277" i="11"/>
  <c r="AC6" i="15"/>
  <c r="AB277" i="11"/>
  <c r="AD6" i="15" s="1"/>
  <c r="F7" i="15"/>
  <c r="K7" i="15"/>
  <c r="U488" i="9"/>
  <c r="R7" i="15"/>
  <c r="I428" i="11" s="1"/>
  <c r="V488" i="9"/>
  <c r="S7" i="15"/>
  <c r="K432" i="11" s="1"/>
  <c r="W488" i="9"/>
  <c r="T7" i="15"/>
  <c r="J430" i="11" s="1"/>
  <c r="S278" i="11"/>
  <c r="U7" i="15"/>
  <c r="T278" i="11"/>
  <c r="V7" i="15" s="1"/>
  <c r="U278" i="11"/>
  <c r="W7" i="15"/>
  <c r="V278" i="11"/>
  <c r="X7" i="15" s="1"/>
  <c r="W278" i="11"/>
  <c r="Y7" i="15"/>
  <c r="X278" i="11"/>
  <c r="Z7" i="15" s="1"/>
  <c r="Y278" i="11"/>
  <c r="AA7" i="15"/>
  <c r="Z278" i="11"/>
  <c r="AB7" i="15" s="1"/>
  <c r="AA278" i="11"/>
  <c r="AC7" i="15"/>
  <c r="AB278" i="11"/>
  <c r="AD7" i="15" s="1"/>
  <c r="C8" i="15"/>
  <c r="I324" i="4"/>
  <c r="E8" i="15" s="1"/>
  <c r="BE8" i="15" s="1"/>
  <c r="M324" i="4"/>
  <c r="F8" i="15" s="1"/>
  <c r="O324" i="4"/>
  <c r="G8" i="15" s="1"/>
  <c r="Q324" i="4"/>
  <c r="H9" i="15" s="1"/>
  <c r="S324" i="4"/>
  <c r="I8" i="15" s="1"/>
  <c r="K8" i="15"/>
  <c r="U489" i="9"/>
  <c r="R8" i="15"/>
  <c r="I477" i="11" s="1"/>
  <c r="V489" i="9"/>
  <c r="S8" i="15"/>
  <c r="K481" i="11" s="1"/>
  <c r="W489" i="9"/>
  <c r="T8" i="15"/>
  <c r="J479" i="11" s="1"/>
  <c r="S279" i="11"/>
  <c r="U8" i="15" s="1"/>
  <c r="T279" i="11"/>
  <c r="V8" i="15" s="1"/>
  <c r="U279" i="11"/>
  <c r="W8" i="15" s="1"/>
  <c r="V279" i="11"/>
  <c r="X8" i="15" s="1"/>
  <c r="W279" i="11"/>
  <c r="Y8" i="15" s="1"/>
  <c r="X279" i="11"/>
  <c r="Z8" i="15"/>
  <c r="Y279" i="11"/>
  <c r="AA8" i="15" s="1"/>
  <c r="Z279" i="11"/>
  <c r="AB8" i="15" s="1"/>
  <c r="AA279" i="11"/>
  <c r="AC8" i="15" s="1"/>
  <c r="AB279" i="11"/>
  <c r="AD8" i="15"/>
  <c r="K9" i="15"/>
  <c r="U490" i="9"/>
  <c r="R9" i="15"/>
  <c r="I526" i="11" s="1"/>
  <c r="V490" i="9"/>
  <c r="S9" i="15"/>
  <c r="K530" i="11" s="1"/>
  <c r="W490" i="9"/>
  <c r="T9" i="15"/>
  <c r="J528" i="11" s="1"/>
  <c r="S280" i="11"/>
  <c r="U9" i="15" s="1"/>
  <c r="T280" i="11"/>
  <c r="V9" i="15" s="1"/>
  <c r="U280" i="11"/>
  <c r="W9" i="15" s="1"/>
  <c r="V280" i="11"/>
  <c r="X9" i="15" s="1"/>
  <c r="W280" i="11"/>
  <c r="Y9" i="15" s="1"/>
  <c r="X280" i="11"/>
  <c r="Z9" i="15" s="1"/>
  <c r="Y280" i="11"/>
  <c r="AA9" i="15" s="1"/>
  <c r="Z280" i="11"/>
  <c r="AB9" i="15" s="1"/>
  <c r="AA280" i="11"/>
  <c r="AC9" i="15" s="1"/>
  <c r="AB280" i="11"/>
  <c r="AD9" i="15" s="1"/>
  <c r="C10" i="15"/>
  <c r="I325" i="4"/>
  <c r="E11" i="15" s="1"/>
  <c r="BE11" i="15" s="1"/>
  <c r="G618" i="11" s="1"/>
  <c r="M325" i="4"/>
  <c r="F10" i="15" s="1"/>
  <c r="O325" i="4"/>
  <c r="G10" i="15"/>
  <c r="Q325" i="4"/>
  <c r="H10" i="15" s="1"/>
  <c r="J10" i="15" s="1"/>
  <c r="H606" i="11" s="1"/>
  <c r="S325" i="4"/>
  <c r="I11" i="15" s="1"/>
  <c r="I10" i="15"/>
  <c r="K10" i="15"/>
  <c r="U491" i="9"/>
  <c r="R10" i="15"/>
  <c r="V491" i="9"/>
  <c r="S10" i="15"/>
  <c r="K579" i="11" s="1"/>
  <c r="W491" i="9"/>
  <c r="T10" i="15"/>
  <c r="J577" i="11" s="1"/>
  <c r="S281" i="11"/>
  <c r="U10" i="15" s="1"/>
  <c r="T281" i="11"/>
  <c r="V10" i="15" s="1"/>
  <c r="U281" i="11"/>
  <c r="W10" i="15" s="1"/>
  <c r="V281" i="11"/>
  <c r="X10" i="15" s="1"/>
  <c r="W281" i="11"/>
  <c r="Y10" i="15" s="1"/>
  <c r="X281" i="11"/>
  <c r="Z10" i="15" s="1"/>
  <c r="Y281" i="11"/>
  <c r="AA10" i="15" s="1"/>
  <c r="Z281" i="11"/>
  <c r="AB10" i="15" s="1"/>
  <c r="AA281" i="11"/>
  <c r="AC10" i="15" s="1"/>
  <c r="AB281" i="11"/>
  <c r="AD10" i="15" s="1"/>
  <c r="C11" i="15"/>
  <c r="G11" i="15"/>
  <c r="K11" i="15"/>
  <c r="U492" i="9"/>
  <c r="R11" i="15"/>
  <c r="I624" i="11" s="1"/>
  <c r="V492" i="9"/>
  <c r="S11" i="15"/>
  <c r="K628" i="11" s="1"/>
  <c r="W492" i="9"/>
  <c r="T11" i="15"/>
  <c r="S282" i="11"/>
  <c r="U11" i="15" s="1"/>
  <c r="T282" i="11"/>
  <c r="V11" i="15" s="1"/>
  <c r="U282" i="11"/>
  <c r="W11" i="15" s="1"/>
  <c r="V282" i="11"/>
  <c r="X11" i="15" s="1"/>
  <c r="W282" i="11"/>
  <c r="Y11" i="15" s="1"/>
  <c r="X282" i="11"/>
  <c r="Z11" i="15" s="1"/>
  <c r="Y282" i="11"/>
  <c r="AA11" i="15" s="1"/>
  <c r="Z282" i="11"/>
  <c r="AB11" i="15" s="1"/>
  <c r="AA282" i="11"/>
  <c r="AC11" i="15" s="1"/>
  <c r="AB282" i="11"/>
  <c r="AD11" i="15" s="1"/>
  <c r="C12" i="15"/>
  <c r="I326" i="4"/>
  <c r="E12" i="15" s="1"/>
  <c r="BE12" i="15" s="1"/>
  <c r="M326" i="4"/>
  <c r="F12" i="15" s="1"/>
  <c r="O326" i="4"/>
  <c r="G12" i="15" s="1"/>
  <c r="Q326" i="4"/>
  <c r="H12" i="15" s="1"/>
  <c r="J12" i="15" s="1"/>
  <c r="H704" i="11" s="1"/>
  <c r="S326" i="4"/>
  <c r="I12" i="15" s="1"/>
  <c r="K12" i="15"/>
  <c r="U493" i="9"/>
  <c r="R12" i="15"/>
  <c r="I673" i="11" s="1"/>
  <c r="V493" i="9"/>
  <c r="S12" i="15"/>
  <c r="K677" i="11" s="1"/>
  <c r="W493" i="9"/>
  <c r="T12" i="15"/>
  <c r="J675" i="11" s="1"/>
  <c r="S283" i="11"/>
  <c r="U12" i="15" s="1"/>
  <c r="T283" i="11"/>
  <c r="V12" i="15" s="1"/>
  <c r="U283" i="11"/>
  <c r="W12" i="15" s="1"/>
  <c r="V283" i="11"/>
  <c r="X12" i="15" s="1"/>
  <c r="W283" i="11"/>
  <c r="Y12" i="15" s="1"/>
  <c r="X283" i="11"/>
  <c r="Z12" i="15" s="1"/>
  <c r="Y283" i="11"/>
  <c r="AA12" i="15" s="1"/>
  <c r="Z283" i="11"/>
  <c r="AB12" i="15" s="1"/>
  <c r="AA283" i="11"/>
  <c r="AC12" i="15" s="1"/>
  <c r="AB283" i="11"/>
  <c r="AD12" i="15" s="1"/>
  <c r="E13" i="15"/>
  <c r="BE13" i="15" s="1"/>
  <c r="G716" i="11" s="1"/>
  <c r="G13" i="15"/>
  <c r="I13" i="15"/>
  <c r="K13" i="15"/>
  <c r="U494" i="9"/>
  <c r="R13" i="15"/>
  <c r="I722" i="11" s="1"/>
  <c r="V494" i="9"/>
  <c r="S13" i="15"/>
  <c r="K726" i="11" s="1"/>
  <c r="W494" i="9"/>
  <c r="T13" i="15"/>
  <c r="J724" i="11" s="1"/>
  <c r="S284" i="11"/>
  <c r="U13" i="15" s="1"/>
  <c r="T284" i="11"/>
  <c r="V13" i="15" s="1"/>
  <c r="U284" i="11"/>
  <c r="W13" i="15" s="1"/>
  <c r="V284" i="11"/>
  <c r="X13" i="15" s="1"/>
  <c r="W284" i="11"/>
  <c r="Y13" i="15" s="1"/>
  <c r="X284" i="11"/>
  <c r="Z13" i="15" s="1"/>
  <c r="Y284" i="11"/>
  <c r="AA13" i="15" s="1"/>
  <c r="Z284" i="11"/>
  <c r="AB13" i="15" s="1"/>
  <c r="AA284" i="11"/>
  <c r="AC13" i="15" s="1"/>
  <c r="AB284" i="11"/>
  <c r="AD13" i="15" s="1"/>
  <c r="C14" i="15"/>
  <c r="I327" i="4"/>
  <c r="E14" i="15"/>
  <c r="BE14" i="15" s="1"/>
  <c r="M327" i="4"/>
  <c r="F14" i="15"/>
  <c r="O327" i="4"/>
  <c r="G14" i="15"/>
  <c r="Q327" i="4"/>
  <c r="H14" i="15"/>
  <c r="J14" i="15" s="1"/>
  <c r="H802" i="11" s="1"/>
  <c r="S327" i="4"/>
  <c r="I14" i="15"/>
  <c r="K14" i="15"/>
  <c r="U495" i="9"/>
  <c r="R14" i="15"/>
  <c r="I771" i="11" s="1"/>
  <c r="V495" i="9"/>
  <c r="S14" i="15"/>
  <c r="K775" i="11" s="1"/>
  <c r="W495" i="9"/>
  <c r="T14" i="15"/>
  <c r="J773" i="11" s="1"/>
  <c r="S285" i="11"/>
  <c r="U14" i="15" s="1"/>
  <c r="T285" i="11"/>
  <c r="V14" i="15" s="1"/>
  <c r="U285" i="11"/>
  <c r="W14" i="15" s="1"/>
  <c r="V285" i="11"/>
  <c r="X14" i="15" s="1"/>
  <c r="W285" i="11"/>
  <c r="Y14" i="15" s="1"/>
  <c r="X285" i="11"/>
  <c r="Z14" i="15" s="1"/>
  <c r="Y285" i="11"/>
  <c r="AA14" i="15" s="1"/>
  <c r="Z285" i="11"/>
  <c r="AB14" i="15" s="1"/>
  <c r="AA285" i="11"/>
  <c r="AC14" i="15" s="1"/>
  <c r="AB285" i="11"/>
  <c r="AD14" i="15" s="1"/>
  <c r="C15" i="15"/>
  <c r="E15" i="15"/>
  <c r="BE15" i="15" s="1"/>
  <c r="G814" i="11" s="1"/>
  <c r="F15" i="15"/>
  <c r="G15" i="15"/>
  <c r="H15" i="15"/>
  <c r="J15" i="15" s="1"/>
  <c r="H851" i="11" s="1"/>
  <c r="I15" i="15"/>
  <c r="K15" i="15"/>
  <c r="U496" i="9"/>
  <c r="R15" i="15"/>
  <c r="I820" i="11" s="1"/>
  <c r="V496" i="9"/>
  <c r="S15" i="15"/>
  <c r="K824" i="11" s="1"/>
  <c r="W496" i="9"/>
  <c r="T15" i="15"/>
  <c r="J822" i="11" s="1"/>
  <c r="S286" i="11"/>
  <c r="U15" i="15" s="1"/>
  <c r="T286" i="11"/>
  <c r="V15" i="15" s="1"/>
  <c r="U286" i="11"/>
  <c r="W15" i="15" s="1"/>
  <c r="V286" i="11"/>
  <c r="X15" i="15" s="1"/>
  <c r="W286" i="11"/>
  <c r="Y15" i="15" s="1"/>
  <c r="X286" i="11"/>
  <c r="Z15" i="15" s="1"/>
  <c r="Y286" i="11"/>
  <c r="AA15" i="15" s="1"/>
  <c r="Z286" i="11"/>
  <c r="AB15" i="15" s="1"/>
  <c r="AA286" i="11"/>
  <c r="AC15" i="15" s="1"/>
  <c r="AB286" i="11"/>
  <c r="AD15" i="15" s="1"/>
  <c r="C16" i="15"/>
  <c r="I328" i="4"/>
  <c r="E16" i="15" s="1"/>
  <c r="BE16" i="15" s="1"/>
  <c r="M328" i="4"/>
  <c r="F16" i="15" s="1"/>
  <c r="O328" i="4"/>
  <c r="G16" i="15" s="1"/>
  <c r="Q328" i="4"/>
  <c r="H17" i="15" s="1"/>
  <c r="J17" i="15" s="1"/>
  <c r="H949" i="11" s="1"/>
  <c r="S328" i="4"/>
  <c r="I16" i="15" s="1"/>
  <c r="K16" i="15"/>
  <c r="U497" i="9"/>
  <c r="R16" i="15"/>
  <c r="I869" i="11" s="1"/>
  <c r="V497" i="9"/>
  <c r="S16" i="15"/>
  <c r="K873" i="11" s="1"/>
  <c r="W497" i="9"/>
  <c r="T16" i="15"/>
  <c r="J871" i="11" s="1"/>
  <c r="S287" i="11"/>
  <c r="U16" i="15"/>
  <c r="T287" i="11"/>
  <c r="V16" i="15" s="1"/>
  <c r="U287" i="11"/>
  <c r="W16" i="15" s="1"/>
  <c r="V287" i="11"/>
  <c r="X16" i="15" s="1"/>
  <c r="W287" i="11"/>
  <c r="Y16" i="15" s="1"/>
  <c r="X287" i="11"/>
  <c r="Z16" i="15" s="1"/>
  <c r="Y287" i="11"/>
  <c r="AA16" i="15"/>
  <c r="Z287" i="11"/>
  <c r="AB16" i="15" s="1"/>
  <c r="AA287" i="11"/>
  <c r="AC16" i="15"/>
  <c r="AB287" i="11"/>
  <c r="AD16" i="15" s="1"/>
  <c r="G17" i="15"/>
  <c r="K17" i="15"/>
  <c r="U498" i="9"/>
  <c r="R17" i="15"/>
  <c r="I918" i="11" s="1"/>
  <c r="V498" i="9"/>
  <c r="S17" i="15"/>
  <c r="K922" i="11" s="1"/>
  <c r="W498" i="9"/>
  <c r="T17" i="15"/>
  <c r="J920" i="11" s="1"/>
  <c r="S288" i="11"/>
  <c r="U17" i="15" s="1"/>
  <c r="T288" i="11"/>
  <c r="V17" i="15" s="1"/>
  <c r="U288" i="11"/>
  <c r="W17" i="15" s="1"/>
  <c r="V288" i="11"/>
  <c r="X17" i="15"/>
  <c r="W288" i="11"/>
  <c r="Y17" i="15" s="1"/>
  <c r="X288" i="11"/>
  <c r="Z17" i="15"/>
  <c r="Y288" i="11"/>
  <c r="AA17" i="15" s="1"/>
  <c r="Z288" i="11"/>
  <c r="AB17" i="15"/>
  <c r="AA288" i="11"/>
  <c r="AC17" i="15" s="1"/>
  <c r="AB288" i="11"/>
  <c r="AD17" i="15"/>
  <c r="C18" i="15"/>
  <c r="I329" i="4"/>
  <c r="E19" i="15" s="1"/>
  <c r="BE19" i="15" s="1"/>
  <c r="G1010" i="11" s="1"/>
  <c r="E18" i="15"/>
  <c r="BE18" i="15" s="1"/>
  <c r="G231" i="9" s="1"/>
  <c r="M329" i="4"/>
  <c r="F18" i="15"/>
  <c r="O329" i="4"/>
  <c r="G18" i="15"/>
  <c r="Q329" i="4"/>
  <c r="H18" i="15"/>
  <c r="J18" i="15" s="1"/>
  <c r="H998" i="11" s="1"/>
  <c r="S329" i="4"/>
  <c r="I19" i="15" s="1"/>
  <c r="I18" i="15"/>
  <c r="K18" i="15"/>
  <c r="U499" i="9"/>
  <c r="R18" i="15"/>
  <c r="I967" i="11" s="1"/>
  <c r="V499" i="9"/>
  <c r="S18" i="15"/>
  <c r="K971" i="11" s="1"/>
  <c r="W499" i="9"/>
  <c r="T18" i="15"/>
  <c r="J969" i="11" s="1"/>
  <c r="S289" i="11"/>
  <c r="U18" i="15"/>
  <c r="T289" i="11"/>
  <c r="V18" i="15" s="1"/>
  <c r="U289" i="11"/>
  <c r="W18" i="15"/>
  <c r="V289" i="11"/>
  <c r="X18" i="15" s="1"/>
  <c r="W289" i="11"/>
  <c r="Y18" i="15"/>
  <c r="X289" i="11"/>
  <c r="Z18" i="15" s="1"/>
  <c r="Y289" i="11"/>
  <c r="AA18" i="15"/>
  <c r="Z289" i="11"/>
  <c r="AB18" i="15" s="1"/>
  <c r="AA289" i="11"/>
  <c r="AC18" i="15"/>
  <c r="AB289" i="11"/>
  <c r="AD18" i="15" s="1"/>
  <c r="F19" i="15"/>
  <c r="G19" i="15"/>
  <c r="H19" i="15"/>
  <c r="J19" i="15" s="1"/>
  <c r="H1047" i="11" s="1"/>
  <c r="K19" i="15"/>
  <c r="U500" i="9"/>
  <c r="R19" i="15"/>
  <c r="I1016" i="11" s="1"/>
  <c r="V500" i="9"/>
  <c r="S19" i="15"/>
  <c r="K1020" i="11" s="1"/>
  <c r="W500" i="9"/>
  <c r="T19" i="15"/>
  <c r="J1018" i="11" s="1"/>
  <c r="S290" i="11"/>
  <c r="U19" i="15" s="1"/>
  <c r="T290" i="11"/>
  <c r="V19" i="15"/>
  <c r="U290" i="11"/>
  <c r="W19" i="15" s="1"/>
  <c r="V290" i="11"/>
  <c r="X19" i="15"/>
  <c r="W290" i="11"/>
  <c r="Y19" i="15" s="1"/>
  <c r="X290" i="11"/>
  <c r="Z19" i="15"/>
  <c r="Y290" i="11"/>
  <c r="AA19" i="15" s="1"/>
  <c r="Z290" i="11"/>
  <c r="AB19" i="15"/>
  <c r="AA290" i="11"/>
  <c r="AC19" i="15" s="1"/>
  <c r="AB290" i="11"/>
  <c r="AD19" i="15"/>
  <c r="C20" i="15"/>
  <c r="I330" i="4"/>
  <c r="E20" i="15" s="1"/>
  <c r="BE20" i="15" s="1"/>
  <c r="M330" i="4"/>
  <c r="F20" i="15" s="1"/>
  <c r="O330" i="4"/>
  <c r="G20" i="15" s="1"/>
  <c r="Q330" i="4"/>
  <c r="H20" i="15" s="1"/>
  <c r="J20" i="15" s="1"/>
  <c r="H1096" i="11" s="1"/>
  <c r="S330" i="4"/>
  <c r="I20" i="15" s="1"/>
  <c r="K20" i="15"/>
  <c r="U501" i="9"/>
  <c r="R20" i="15"/>
  <c r="I1065" i="11" s="1"/>
  <c r="V501" i="9"/>
  <c r="S20" i="15"/>
  <c r="K1069" i="11" s="1"/>
  <c r="W501" i="9"/>
  <c r="T20" i="15"/>
  <c r="J1067" i="11" s="1"/>
  <c r="S291" i="11"/>
  <c r="U20" i="15" s="1"/>
  <c r="T291" i="11"/>
  <c r="V20" i="15" s="1"/>
  <c r="U291" i="11"/>
  <c r="W20" i="15"/>
  <c r="V291" i="11"/>
  <c r="X20" i="15" s="1"/>
  <c r="W291" i="11"/>
  <c r="Y20" i="15" s="1"/>
  <c r="X291" i="11"/>
  <c r="Z20" i="15" s="1"/>
  <c r="Y291" i="11"/>
  <c r="AA20" i="15" s="1"/>
  <c r="Z291" i="11"/>
  <c r="AB20" i="15" s="1"/>
  <c r="AA291" i="11"/>
  <c r="AC20" i="15" s="1"/>
  <c r="AB291" i="11"/>
  <c r="AD20" i="15" s="1"/>
  <c r="E21" i="15"/>
  <c r="BE21" i="15" s="1"/>
  <c r="G1108" i="11" s="1"/>
  <c r="G21" i="15"/>
  <c r="I21" i="15"/>
  <c r="K21" i="15"/>
  <c r="U502" i="9"/>
  <c r="R21" i="15"/>
  <c r="V502" i="9"/>
  <c r="S21" i="15"/>
  <c r="K1118" i="11" s="1"/>
  <c r="W502" i="9"/>
  <c r="T21" i="15"/>
  <c r="J1116" i="11" s="1"/>
  <c r="S292" i="11"/>
  <c r="U21" i="15" s="1"/>
  <c r="T292" i="11"/>
  <c r="V21" i="15" s="1"/>
  <c r="U292" i="11"/>
  <c r="W21" i="15" s="1"/>
  <c r="V292" i="11"/>
  <c r="X21" i="15"/>
  <c r="W292" i="11"/>
  <c r="Y21" i="15" s="1"/>
  <c r="X292" i="11"/>
  <c r="Z21" i="15" s="1"/>
  <c r="Y292" i="11"/>
  <c r="AA21" i="15" s="1"/>
  <c r="Z292" i="11"/>
  <c r="AB21" i="15"/>
  <c r="AA292" i="11"/>
  <c r="AC21" i="15" s="1"/>
  <c r="AB292" i="11"/>
  <c r="AD21" i="15" s="1"/>
  <c r="C22" i="15"/>
  <c r="I331" i="4"/>
  <c r="E22" i="15"/>
  <c r="BE22" i="15" s="1"/>
  <c r="M331" i="4"/>
  <c r="F22" i="15"/>
  <c r="O331" i="4"/>
  <c r="G22" i="15"/>
  <c r="Q331" i="4"/>
  <c r="H22" i="15"/>
  <c r="J22" i="15" s="1"/>
  <c r="H1194" i="11" s="1"/>
  <c r="S331" i="4"/>
  <c r="I22" i="15"/>
  <c r="K22" i="15"/>
  <c r="U503" i="9"/>
  <c r="R22" i="15"/>
  <c r="I1163" i="11" s="1"/>
  <c r="V503" i="9"/>
  <c r="S22" i="15"/>
  <c r="K1167" i="11" s="1"/>
  <c r="W503" i="9"/>
  <c r="T22" i="15"/>
  <c r="J1165" i="11" s="1"/>
  <c r="S293" i="11"/>
  <c r="U22" i="15" s="1"/>
  <c r="T293" i="11"/>
  <c r="V22" i="15" s="1"/>
  <c r="U293" i="11"/>
  <c r="W22" i="15"/>
  <c r="V293" i="11"/>
  <c r="X22" i="15" s="1"/>
  <c r="W293" i="11"/>
  <c r="Y22" i="15" s="1"/>
  <c r="X293" i="11"/>
  <c r="Z22" i="15" s="1"/>
  <c r="Y293" i="11"/>
  <c r="AA22" i="15" s="1"/>
  <c r="Z293" i="11"/>
  <c r="AB22" i="15" s="1"/>
  <c r="AA293" i="11"/>
  <c r="AC22" i="15" s="1"/>
  <c r="AB293" i="11"/>
  <c r="AD22" i="15" s="1"/>
  <c r="C23" i="15"/>
  <c r="E23" i="15"/>
  <c r="BE23" i="15" s="1"/>
  <c r="G1206" i="11" s="1"/>
  <c r="F23" i="15"/>
  <c r="G23" i="15"/>
  <c r="H23" i="15"/>
  <c r="H1221" i="11" s="1"/>
  <c r="I23" i="15"/>
  <c r="K23" i="15"/>
  <c r="U504" i="9"/>
  <c r="R23" i="15"/>
  <c r="I1212" i="11" s="1"/>
  <c r="V504" i="9"/>
  <c r="S23" i="15"/>
  <c r="K1216" i="11" s="1"/>
  <c r="W504" i="9"/>
  <c r="T23" i="15"/>
  <c r="J1214" i="11" s="1"/>
  <c r="S294" i="11"/>
  <c r="U23" i="15" s="1"/>
  <c r="T294" i="11"/>
  <c r="V23" i="15" s="1"/>
  <c r="U294" i="11"/>
  <c r="W23" i="15" s="1"/>
  <c r="V294" i="11"/>
  <c r="X23" i="15" s="1"/>
  <c r="W294" i="11"/>
  <c r="Y23" i="15" s="1"/>
  <c r="X294" i="11"/>
  <c r="Z23" i="15" s="1"/>
  <c r="Y294" i="11"/>
  <c r="AA23" i="15" s="1"/>
  <c r="Z294" i="11"/>
  <c r="AB23" i="15" s="1"/>
  <c r="AA294" i="11"/>
  <c r="AC23" i="15" s="1"/>
  <c r="AB294" i="11"/>
  <c r="AD23" i="15" s="1"/>
  <c r="C24" i="15"/>
  <c r="I332" i="4"/>
  <c r="E24" i="15" s="1"/>
  <c r="BE24" i="15" s="1"/>
  <c r="M332" i="4"/>
  <c r="F24" i="15" s="1"/>
  <c r="O332" i="4"/>
  <c r="G24" i="15" s="1"/>
  <c r="Q332" i="4"/>
  <c r="H25" i="15" s="1"/>
  <c r="J25" i="15" s="1"/>
  <c r="H1341" i="11" s="1"/>
  <c r="S332" i="4"/>
  <c r="I24" i="15" s="1"/>
  <c r="K24" i="15"/>
  <c r="U505" i="9"/>
  <c r="R24" i="15"/>
  <c r="I1261" i="11" s="1"/>
  <c r="V505" i="9"/>
  <c r="S24" i="15"/>
  <c r="K1265" i="11" s="1"/>
  <c r="W505" i="9"/>
  <c r="T24" i="15"/>
  <c r="J1263" i="11" s="1"/>
  <c r="S295" i="11"/>
  <c r="U24" i="15" s="1"/>
  <c r="T295" i="11"/>
  <c r="V24" i="15" s="1"/>
  <c r="U295" i="11"/>
  <c r="W24" i="15" s="1"/>
  <c r="V295" i="11"/>
  <c r="X24" i="15" s="1"/>
  <c r="W295" i="11"/>
  <c r="Y24" i="15" s="1"/>
  <c r="X295" i="11"/>
  <c r="Z24" i="15" s="1"/>
  <c r="Y295" i="11"/>
  <c r="AA24" i="15" s="1"/>
  <c r="Z295" i="11"/>
  <c r="AB24" i="15" s="1"/>
  <c r="AA295" i="11"/>
  <c r="AC24" i="15" s="1"/>
  <c r="AB295" i="11"/>
  <c r="AD24" i="15" s="1"/>
  <c r="C25" i="15"/>
  <c r="G25" i="15"/>
  <c r="K25" i="15"/>
  <c r="U506" i="9"/>
  <c r="R25" i="15"/>
  <c r="I1310" i="11" s="1"/>
  <c r="V506" i="9"/>
  <c r="S25" i="15"/>
  <c r="K1314" i="11" s="1"/>
  <c r="W506" i="9"/>
  <c r="T25" i="15"/>
  <c r="J1312" i="11" s="1"/>
  <c r="S296" i="11"/>
  <c r="U25" i="15"/>
  <c r="T296" i="11"/>
  <c r="V25" i="15" s="1"/>
  <c r="U296" i="11"/>
  <c r="W25" i="15"/>
  <c r="V296" i="11"/>
  <c r="X25" i="15" s="1"/>
  <c r="W296" i="11"/>
  <c r="Y25" i="15"/>
  <c r="X296" i="11"/>
  <c r="Z25" i="15" s="1"/>
  <c r="Y296" i="11"/>
  <c r="AA25" i="15"/>
  <c r="Z296" i="11"/>
  <c r="AB25" i="15" s="1"/>
  <c r="AA296" i="11"/>
  <c r="AC25" i="15"/>
  <c r="AB296" i="11"/>
  <c r="AD25" i="15" s="1"/>
  <c r="C26" i="15"/>
  <c r="I333" i="4"/>
  <c r="E27" i="15" s="1"/>
  <c r="BE27" i="15" s="1"/>
  <c r="G1451" i="11" s="1"/>
  <c r="E26" i="15"/>
  <c r="BE26" i="15" s="1"/>
  <c r="G339" i="9" s="1"/>
  <c r="M333" i="4"/>
  <c r="F26" i="15"/>
  <c r="O333" i="4"/>
  <c r="G26" i="15"/>
  <c r="Q333" i="4"/>
  <c r="H26" i="15"/>
  <c r="J26" i="15" s="1"/>
  <c r="H1390" i="11" s="1"/>
  <c r="S333" i="4"/>
  <c r="I27" i="15" s="1"/>
  <c r="I26" i="15"/>
  <c r="K26" i="15"/>
  <c r="U507" i="9"/>
  <c r="R26" i="15"/>
  <c r="I1359" i="11" s="1"/>
  <c r="V507" i="9"/>
  <c r="S26" i="15"/>
  <c r="K1363" i="11" s="1"/>
  <c r="W507" i="9"/>
  <c r="T26" i="15"/>
  <c r="J1361" i="11" s="1"/>
  <c r="S297" i="11"/>
  <c r="U26" i="15" s="1"/>
  <c r="T297" i="11"/>
  <c r="V26" i="15"/>
  <c r="U297" i="11"/>
  <c r="W26" i="15" s="1"/>
  <c r="V297" i="11"/>
  <c r="X26" i="15"/>
  <c r="W297" i="11"/>
  <c r="Y26" i="15" s="1"/>
  <c r="X297" i="11"/>
  <c r="Z26" i="15"/>
  <c r="Y297" i="11"/>
  <c r="AA26" i="15" s="1"/>
  <c r="Z297" i="11"/>
  <c r="AB26" i="15"/>
  <c r="AA297" i="11"/>
  <c r="AC26" i="15" s="1"/>
  <c r="AB297" i="11"/>
  <c r="AD26" i="15"/>
  <c r="C27" i="15"/>
  <c r="F27" i="15"/>
  <c r="G27" i="15"/>
  <c r="H27" i="15"/>
  <c r="H1466" i="11" s="1"/>
  <c r="K27" i="15"/>
  <c r="U508" i="9"/>
  <c r="R27" i="15"/>
  <c r="I1457" i="11" s="1"/>
  <c r="V508" i="9"/>
  <c r="S27" i="15"/>
  <c r="K1461" i="11" s="1"/>
  <c r="W508" i="9"/>
  <c r="T27" i="15"/>
  <c r="S298" i="11"/>
  <c r="U27" i="15" s="1"/>
  <c r="T298" i="11"/>
  <c r="V27" i="15" s="1"/>
  <c r="U298" i="11"/>
  <c r="W27" i="15" s="1"/>
  <c r="V298" i="11"/>
  <c r="X27" i="15" s="1"/>
  <c r="W298" i="11"/>
  <c r="Y27" i="15" s="1"/>
  <c r="X298" i="11"/>
  <c r="Z27" i="15" s="1"/>
  <c r="Y298" i="11"/>
  <c r="AA27" i="15"/>
  <c r="Z298" i="11"/>
  <c r="AB27" i="15" s="1"/>
  <c r="AA298" i="11"/>
  <c r="AC27" i="15" s="1"/>
  <c r="AB298" i="11"/>
  <c r="AD27" i="15" s="1"/>
  <c r="C28" i="15"/>
  <c r="I334" i="4"/>
  <c r="E28" i="15" s="1"/>
  <c r="BE28" i="15" s="1"/>
  <c r="M334" i="4"/>
  <c r="F28" i="15" s="1"/>
  <c r="O334" i="4"/>
  <c r="G28" i="15" s="1"/>
  <c r="Q334" i="4"/>
  <c r="H28" i="15" s="1"/>
  <c r="J28" i="15" s="1"/>
  <c r="H1537" i="11" s="1"/>
  <c r="S334" i="4"/>
  <c r="I28" i="15" s="1"/>
  <c r="K28" i="15"/>
  <c r="U509" i="9"/>
  <c r="R28" i="15"/>
  <c r="I1506" i="11" s="1"/>
  <c r="V509" i="9"/>
  <c r="S28" i="15"/>
  <c r="K1510" i="11" s="1"/>
  <c r="W509" i="9"/>
  <c r="T28" i="15"/>
  <c r="S299" i="11"/>
  <c r="U28" i="15" s="1"/>
  <c r="T299" i="11"/>
  <c r="V28" i="15" s="1"/>
  <c r="U299" i="11"/>
  <c r="W28" i="15" s="1"/>
  <c r="V299" i="11"/>
  <c r="X28" i="15" s="1"/>
  <c r="W299" i="11"/>
  <c r="Y28" i="15" s="1"/>
  <c r="X299" i="11"/>
  <c r="Z28" i="15" s="1"/>
  <c r="Y299" i="11"/>
  <c r="AA28" i="15" s="1"/>
  <c r="Z299" i="11"/>
  <c r="AB28" i="15" s="1"/>
  <c r="AA299" i="11"/>
  <c r="AC28" i="15" s="1"/>
  <c r="AB299" i="11"/>
  <c r="AD28" i="15" s="1"/>
  <c r="E29" i="15"/>
  <c r="BE29" i="15" s="1"/>
  <c r="G1549" i="11" s="1"/>
  <c r="G29" i="15"/>
  <c r="I29" i="15"/>
  <c r="K29" i="15"/>
  <c r="U510" i="9"/>
  <c r="R29" i="15"/>
  <c r="I1555" i="11" s="1"/>
  <c r="V510" i="9"/>
  <c r="S29" i="15"/>
  <c r="K1559" i="11" s="1"/>
  <c r="W510" i="9"/>
  <c r="T29" i="15"/>
  <c r="J1557" i="11" s="1"/>
  <c r="S300" i="11"/>
  <c r="U29" i="15" s="1"/>
  <c r="T300" i="11"/>
  <c r="V29" i="15" s="1"/>
  <c r="U300" i="11"/>
  <c r="W29" i="15" s="1"/>
  <c r="V300" i="11"/>
  <c r="X29" i="15" s="1"/>
  <c r="W300" i="11"/>
  <c r="Y29" i="15" s="1"/>
  <c r="X300" i="11"/>
  <c r="Z29" i="15" s="1"/>
  <c r="Y300" i="11"/>
  <c r="AA29" i="15" s="1"/>
  <c r="Z300" i="11"/>
  <c r="AB29" i="15" s="1"/>
  <c r="AA300" i="11"/>
  <c r="AC29" i="15" s="1"/>
  <c r="AB300" i="11"/>
  <c r="AD29" i="15" s="1"/>
  <c r="C30" i="15"/>
  <c r="I335" i="4"/>
  <c r="E30" i="15"/>
  <c r="BE30" i="15" s="1"/>
  <c r="G393" i="9" s="1"/>
  <c r="M335" i="4"/>
  <c r="F30" i="15"/>
  <c r="O335" i="4"/>
  <c r="G30" i="15"/>
  <c r="Q335" i="4"/>
  <c r="H30" i="15"/>
  <c r="J30" i="15" s="1"/>
  <c r="H1635" i="11" s="1"/>
  <c r="S335" i="4"/>
  <c r="I30" i="15"/>
  <c r="K30" i="15"/>
  <c r="U511" i="9"/>
  <c r="R30" i="15"/>
  <c r="I1604" i="11" s="1"/>
  <c r="V511" i="9"/>
  <c r="S30" i="15"/>
  <c r="K1608" i="11" s="1"/>
  <c r="W511" i="9"/>
  <c r="T30" i="15"/>
  <c r="J1606" i="11" s="1"/>
  <c r="S301" i="11"/>
  <c r="U30" i="15" s="1"/>
  <c r="T301" i="11"/>
  <c r="V30" i="15" s="1"/>
  <c r="U301" i="11"/>
  <c r="W30" i="15" s="1"/>
  <c r="V301" i="11"/>
  <c r="X30" i="15"/>
  <c r="W301" i="11"/>
  <c r="Y30" i="15" s="1"/>
  <c r="X301" i="11"/>
  <c r="Z30" i="15"/>
  <c r="Y301" i="11"/>
  <c r="AA30" i="15" s="1"/>
  <c r="Z301" i="11"/>
  <c r="AB30" i="15" s="1"/>
  <c r="AA301" i="11"/>
  <c r="AC30" i="15" s="1"/>
  <c r="AB301" i="11"/>
  <c r="AD30" i="15" s="1"/>
  <c r="C31" i="15"/>
  <c r="E31" i="15"/>
  <c r="BE31" i="15" s="1"/>
  <c r="G1647" i="11" s="1"/>
  <c r="F31" i="15"/>
  <c r="G31" i="15"/>
  <c r="H31" i="15"/>
  <c r="J31" i="15" s="1"/>
  <c r="H1684" i="11" s="1"/>
  <c r="I31" i="15"/>
  <c r="K31" i="15"/>
  <c r="U512" i="9"/>
  <c r="R31" i="15"/>
  <c r="I1653" i="11" s="1"/>
  <c r="V512" i="9"/>
  <c r="S31" i="15"/>
  <c r="K1657" i="11" s="1"/>
  <c r="W512" i="9"/>
  <c r="T31" i="15"/>
  <c r="J1655" i="11" s="1"/>
  <c r="S302" i="11"/>
  <c r="U31" i="15" s="1"/>
  <c r="T302" i="11"/>
  <c r="V31" i="15" s="1"/>
  <c r="U302" i="11"/>
  <c r="W31" i="15" s="1"/>
  <c r="V302" i="11"/>
  <c r="X31" i="15" s="1"/>
  <c r="W302" i="11"/>
  <c r="Y31" i="15" s="1"/>
  <c r="X302" i="11"/>
  <c r="Z31" i="15" s="1"/>
  <c r="Y302" i="11"/>
  <c r="AA31" i="15" s="1"/>
  <c r="Z302" i="11"/>
  <c r="AB31" i="15"/>
  <c r="AA302" i="11"/>
  <c r="AC31" i="15" s="1"/>
  <c r="AB302" i="11"/>
  <c r="AD31" i="15"/>
  <c r="C32" i="15"/>
  <c r="I336" i="4"/>
  <c r="E32" i="15" s="1"/>
  <c r="BE32" i="15" s="1"/>
  <c r="M336" i="4"/>
  <c r="F33" i="15" s="1"/>
  <c r="O336" i="4"/>
  <c r="G32" i="15" s="1"/>
  <c r="Q336" i="4"/>
  <c r="H32" i="15" s="1"/>
  <c r="H1711" i="11" s="1"/>
  <c r="S336" i="4"/>
  <c r="I32" i="15" s="1"/>
  <c r="K32" i="15"/>
  <c r="U513" i="9"/>
  <c r="R32" i="15"/>
  <c r="I1702" i="11" s="1"/>
  <c r="V513" i="9"/>
  <c r="S32" i="15"/>
  <c r="K1706" i="11" s="1"/>
  <c r="W513" i="9"/>
  <c r="T32" i="15"/>
  <c r="J1704" i="11" s="1"/>
  <c r="S303" i="11"/>
  <c r="U32" i="15" s="1"/>
  <c r="T303" i="11"/>
  <c r="V32" i="15"/>
  <c r="U303" i="11"/>
  <c r="W32" i="15" s="1"/>
  <c r="V303" i="11"/>
  <c r="X32" i="15" s="1"/>
  <c r="W303" i="11"/>
  <c r="Y32" i="15" s="1"/>
  <c r="X303" i="11"/>
  <c r="Z32" i="15" s="1"/>
  <c r="Y303" i="11"/>
  <c r="AA32" i="15"/>
  <c r="Z303" i="11"/>
  <c r="AB32" i="15" s="1"/>
  <c r="AA303" i="11"/>
  <c r="AC32" i="15"/>
  <c r="AB303" i="11"/>
  <c r="AD32" i="15" s="1"/>
  <c r="Y76" i="4"/>
  <c r="W76" i="4" s="1"/>
  <c r="Y77" i="4"/>
  <c r="W77" i="4" s="1"/>
  <c r="Y78" i="4"/>
  <c r="W78" i="4"/>
  <c r="Y79" i="4"/>
  <c r="W79" i="4"/>
  <c r="Y80" i="4"/>
  <c r="W80" i="4"/>
  <c r="Y81" i="4"/>
  <c r="W81" i="4"/>
  <c r="Y82" i="4"/>
  <c r="W82" i="4"/>
  <c r="Y83" i="4"/>
  <c r="W83" i="4"/>
  <c r="Y84" i="4"/>
  <c r="W84" i="4"/>
  <c r="Y85" i="4"/>
  <c r="W85" i="4"/>
  <c r="Y86" i="4"/>
  <c r="W86" i="4"/>
  <c r="Y87" i="4"/>
  <c r="W87" i="4"/>
  <c r="Y88" i="4"/>
  <c r="W88" i="4"/>
  <c r="Y89" i="4"/>
  <c r="W89" i="4"/>
  <c r="Y75" i="4"/>
  <c r="W75" i="4" s="1"/>
  <c r="H28" i="12"/>
  <c r="H46" i="11"/>
  <c r="W46" i="11" s="1"/>
  <c r="H49" i="11"/>
  <c r="W49" i="11" s="1"/>
  <c r="H52" i="11"/>
  <c r="W52" i="11" s="1"/>
  <c r="H55" i="11"/>
  <c r="W55" i="11" s="1"/>
  <c r="H58" i="11"/>
  <c r="W58" i="11" s="1"/>
  <c r="H61" i="11"/>
  <c r="W61" i="11" s="1"/>
  <c r="H64" i="11"/>
  <c r="W64" i="11" s="1"/>
  <c r="H67" i="11"/>
  <c r="W67" i="11" s="1"/>
  <c r="H70" i="11"/>
  <c r="W70" i="11" s="1"/>
  <c r="H73" i="11"/>
  <c r="W73" i="11" s="1"/>
  <c r="H76" i="11"/>
  <c r="W76" i="11" s="1"/>
  <c r="H79" i="11"/>
  <c r="W79" i="11" s="1"/>
  <c r="H82" i="11"/>
  <c r="W82" i="11" s="1"/>
  <c r="H85" i="11"/>
  <c r="W85" i="11" s="1"/>
  <c r="H88" i="11"/>
  <c r="W88" i="11" s="1"/>
  <c r="H91" i="11"/>
  <c r="W91" i="11" s="1"/>
  <c r="H94" i="11"/>
  <c r="W94" i="11" s="1"/>
  <c r="H97" i="11"/>
  <c r="W97" i="11" s="1"/>
  <c r="H100" i="11"/>
  <c r="W100" i="11" s="1"/>
  <c r="H103" i="11"/>
  <c r="W103" i="11" s="1"/>
  <c r="H109" i="11"/>
  <c r="W109" i="11" s="1"/>
  <c r="H112" i="11"/>
  <c r="W112" i="11" s="1"/>
  <c r="H115" i="11"/>
  <c r="W115" i="11" s="1"/>
  <c r="H121" i="11"/>
  <c r="W121" i="11" s="1"/>
  <c r="H124" i="11"/>
  <c r="W124" i="11" s="1"/>
  <c r="H127" i="11"/>
  <c r="W127" i="11" s="1"/>
  <c r="H133" i="11"/>
  <c r="W133" i="11" s="1"/>
  <c r="H136" i="11"/>
  <c r="W136" i="11" s="1"/>
  <c r="W63" i="11"/>
  <c r="AB304" i="11"/>
  <c r="AB305" i="11"/>
  <c r="AD34" i="15" s="1"/>
  <c r="AB306" i="11"/>
  <c r="I337" i="4"/>
  <c r="E34" i="15"/>
  <c r="BE34" i="15" s="1"/>
  <c r="C34" i="15"/>
  <c r="C35" i="15"/>
  <c r="AY3" i="15"/>
  <c r="T304" i="11"/>
  <c r="V33" i="15" s="1"/>
  <c r="U304" i="11"/>
  <c r="W33" i="15" s="1"/>
  <c r="V304" i="11"/>
  <c r="X33" i="15" s="1"/>
  <c r="W304" i="11"/>
  <c r="Y33" i="15"/>
  <c r="X304" i="11"/>
  <c r="Z33" i="15" s="1"/>
  <c r="Y304" i="11"/>
  <c r="AA33" i="15"/>
  <c r="Z304" i="11"/>
  <c r="AB33" i="15" s="1"/>
  <c r="AA304" i="11"/>
  <c r="AC33" i="15" s="1"/>
  <c r="AD33" i="15"/>
  <c r="T305" i="11"/>
  <c r="V34" i="15" s="1"/>
  <c r="U305" i="11"/>
  <c r="W34" i="15" s="1"/>
  <c r="V305" i="11"/>
  <c r="X34" i="15" s="1"/>
  <c r="W305" i="11"/>
  <c r="Y34" i="15" s="1"/>
  <c r="X305" i="11"/>
  <c r="Z34" i="15" s="1"/>
  <c r="Y305" i="11"/>
  <c r="AA34" i="15" s="1"/>
  <c r="Z305" i="11"/>
  <c r="AB34" i="15"/>
  <c r="AA305" i="11"/>
  <c r="AC34" i="15" s="1"/>
  <c r="T306" i="11"/>
  <c r="V35" i="15"/>
  <c r="U306" i="11"/>
  <c r="W35" i="15" s="1"/>
  <c r="V306" i="11"/>
  <c r="X35" i="15"/>
  <c r="W306" i="11"/>
  <c r="Y35" i="15" s="1"/>
  <c r="X306" i="11"/>
  <c r="Z35" i="15" s="1"/>
  <c r="Y306" i="11"/>
  <c r="AA35" i="15" s="1"/>
  <c r="Z306" i="11"/>
  <c r="AB35" i="15" s="1"/>
  <c r="AA306" i="11"/>
  <c r="AC35" i="15" s="1"/>
  <c r="AD35" i="15"/>
  <c r="S304" i="11"/>
  <c r="U33" i="15" s="1"/>
  <c r="S305" i="11"/>
  <c r="U34" i="15" s="1"/>
  <c r="S306" i="11"/>
  <c r="U35" i="15" s="1"/>
  <c r="AP275" i="11"/>
  <c r="AR275" i="11" s="1"/>
  <c r="AP276" i="11"/>
  <c r="AR276" i="11" s="1"/>
  <c r="AR274" i="11"/>
  <c r="J269" i="11"/>
  <c r="J267" i="11"/>
  <c r="E35" i="15"/>
  <c r="BE35" i="15" s="1"/>
  <c r="G1843" i="11" s="1"/>
  <c r="J1886" i="11"/>
  <c r="J1884" i="11"/>
  <c r="Q337" i="4"/>
  <c r="H35" i="15" s="1"/>
  <c r="J35" i="15" s="1"/>
  <c r="H1880" i="11" s="1"/>
  <c r="V516" i="9"/>
  <c r="S35" i="15"/>
  <c r="K1853" i="11" s="1"/>
  <c r="W516" i="9"/>
  <c r="T35" i="15"/>
  <c r="J1851" i="11" s="1"/>
  <c r="U516" i="9"/>
  <c r="R35" i="15"/>
  <c r="I1849" i="11" s="1"/>
  <c r="H1847" i="11"/>
  <c r="J1837" i="11"/>
  <c r="J1835" i="11"/>
  <c r="H34" i="15"/>
  <c r="J34" i="15" s="1"/>
  <c r="H1831" i="11" s="1"/>
  <c r="V515" i="9"/>
  <c r="S34" i="15"/>
  <c r="K1804" i="11" s="1"/>
  <c r="W515" i="9"/>
  <c r="T34" i="15"/>
  <c r="J1802" i="11" s="1"/>
  <c r="U515" i="9"/>
  <c r="R34" i="15"/>
  <c r="I1800" i="11" s="1"/>
  <c r="H1798" i="11"/>
  <c r="J1788" i="11"/>
  <c r="J1786" i="11"/>
  <c r="V514" i="9"/>
  <c r="S33" i="15"/>
  <c r="K1755" i="11" s="1"/>
  <c r="W514" i="9"/>
  <c r="T33" i="15"/>
  <c r="J1753" i="11" s="1"/>
  <c r="U514" i="9"/>
  <c r="R33" i="15"/>
  <c r="I1751" i="11" s="1"/>
  <c r="J1739" i="11"/>
  <c r="J1737" i="11"/>
  <c r="H1700" i="11"/>
  <c r="J1690" i="11"/>
  <c r="J1688" i="11"/>
  <c r="H1651" i="11"/>
  <c r="J1641" i="11"/>
  <c r="J1639" i="11"/>
  <c r="H1602" i="11"/>
  <c r="J1592" i="11"/>
  <c r="J1590" i="11"/>
  <c r="J1543" i="11"/>
  <c r="J1541" i="11"/>
  <c r="J1508" i="11"/>
  <c r="H1504" i="11"/>
  <c r="J1494" i="11"/>
  <c r="J1492" i="11"/>
  <c r="J1459" i="11"/>
  <c r="H1455" i="11"/>
  <c r="J1445" i="11"/>
  <c r="J1443" i="11"/>
  <c r="J1410" i="11"/>
  <c r="J1396" i="11"/>
  <c r="J1394" i="11"/>
  <c r="H1357" i="11"/>
  <c r="J1347" i="11"/>
  <c r="J1345" i="11"/>
  <c r="J1298" i="11"/>
  <c r="J1296" i="11"/>
  <c r="H1259" i="11"/>
  <c r="J1249" i="11"/>
  <c r="J1247" i="11"/>
  <c r="H1210" i="11"/>
  <c r="J1200" i="11"/>
  <c r="J1198" i="11"/>
  <c r="H1161" i="11"/>
  <c r="J1151" i="11"/>
  <c r="J1149" i="11"/>
  <c r="I1114" i="11"/>
  <c r="J1102" i="11"/>
  <c r="J1100" i="11"/>
  <c r="H1063" i="11"/>
  <c r="J1053" i="11"/>
  <c r="J1051" i="11"/>
  <c r="H1014" i="11"/>
  <c r="J1004" i="11"/>
  <c r="J1002" i="11"/>
  <c r="H965" i="11"/>
  <c r="J955" i="11"/>
  <c r="J953" i="11"/>
  <c r="H916" i="11"/>
  <c r="J906" i="11"/>
  <c r="J904" i="11"/>
  <c r="H867" i="11"/>
  <c r="J857" i="11"/>
  <c r="J855" i="11"/>
  <c r="H818" i="11"/>
  <c r="J808" i="11"/>
  <c r="J806" i="11"/>
  <c r="H769" i="11"/>
  <c r="J759" i="11"/>
  <c r="J757" i="11"/>
  <c r="J710" i="11"/>
  <c r="J708" i="11"/>
  <c r="H671" i="11"/>
  <c r="J661" i="11"/>
  <c r="J659" i="11"/>
  <c r="J626" i="11"/>
  <c r="J612" i="11"/>
  <c r="J610" i="11"/>
  <c r="I575" i="11"/>
  <c r="H573" i="11"/>
  <c r="J563" i="11"/>
  <c r="J561" i="11"/>
  <c r="H524" i="11"/>
  <c r="J514" i="11"/>
  <c r="J512" i="11"/>
  <c r="H475" i="11"/>
  <c r="J465" i="11"/>
  <c r="J463" i="11"/>
  <c r="H426" i="11"/>
  <c r="J416" i="11"/>
  <c r="J414" i="11"/>
  <c r="H377" i="11"/>
  <c r="J367" i="11"/>
  <c r="J365" i="11"/>
  <c r="AY35" i="15"/>
  <c r="AY34" i="15"/>
  <c r="AY33" i="15"/>
  <c r="K33" i="15"/>
  <c r="K34" i="15"/>
  <c r="K35" i="15"/>
  <c r="S337" i="4"/>
  <c r="I35" i="15" s="1"/>
  <c r="G33" i="15"/>
  <c r="O337" i="4"/>
  <c r="G35" i="15" s="1"/>
  <c r="G34" i="15"/>
  <c r="J323" i="4"/>
  <c r="Y57" i="5"/>
  <c r="Y56" i="5"/>
  <c r="Y55" i="5"/>
  <c r="Y54" i="5"/>
  <c r="Y53" i="5"/>
  <c r="Y52" i="5"/>
  <c r="Y51" i="5"/>
  <c r="Y50" i="5"/>
  <c r="Y49" i="5"/>
  <c r="Y48" i="5"/>
  <c r="Y47" i="5"/>
  <c r="Y46" i="5"/>
  <c r="Y45" i="5"/>
  <c r="Y44" i="5"/>
  <c r="Y43" i="5"/>
  <c r="Y42" i="5"/>
  <c r="Y41" i="5"/>
  <c r="Y40" i="5"/>
  <c r="Y39" i="5"/>
  <c r="Y38" i="5"/>
  <c r="Y37" i="5"/>
  <c r="Y36" i="5"/>
  <c r="Y35" i="5"/>
  <c r="Y34" i="5"/>
  <c r="Y33" i="5"/>
  <c r="Y32" i="5"/>
  <c r="Y31" i="5"/>
  <c r="Y30" i="5"/>
  <c r="Y29" i="5"/>
  <c r="Y28" i="5"/>
  <c r="Y27" i="5"/>
  <c r="Y26" i="5"/>
  <c r="Y25" i="5"/>
  <c r="J318" i="11"/>
  <c r="J316" i="11"/>
  <c r="M337" i="4"/>
  <c r="F35" i="15" s="1"/>
  <c r="J327" i="4"/>
  <c r="N323" i="4"/>
  <c r="N326" i="4"/>
  <c r="N327" i="4"/>
  <c r="J328" i="4"/>
  <c r="J329" i="4"/>
  <c r="N329" i="4"/>
  <c r="J330" i="4"/>
  <c r="J331" i="4"/>
  <c r="N331" i="4"/>
  <c r="J332" i="4"/>
  <c r="J333" i="4"/>
  <c r="N333" i="4"/>
  <c r="J334" i="4"/>
  <c r="J335" i="4"/>
  <c r="N335" i="4"/>
  <c r="J336" i="4"/>
  <c r="J337" i="4"/>
  <c r="H462" i="9"/>
  <c r="H451" i="9"/>
  <c r="H424" i="9"/>
  <c r="H408" i="9"/>
  <c r="H397" i="9"/>
  <c r="H370" i="9"/>
  <c r="H354" i="9"/>
  <c r="H343" i="9"/>
  <c r="H316" i="9"/>
  <c r="H300" i="9"/>
  <c r="H289" i="9"/>
  <c r="H262" i="9"/>
  <c r="H246" i="9"/>
  <c r="H235" i="9"/>
  <c r="H208" i="9"/>
  <c r="H192" i="9"/>
  <c r="H181" i="9"/>
  <c r="H154" i="9"/>
  <c r="H138" i="9"/>
  <c r="H127" i="9"/>
  <c r="G462" i="9"/>
  <c r="G451" i="9"/>
  <c r="G435" i="9"/>
  <c r="G424" i="9"/>
  <c r="G408" i="9"/>
  <c r="G397" i="9"/>
  <c r="G381" i="9"/>
  <c r="G370" i="9"/>
  <c r="G354" i="9"/>
  <c r="G343" i="9"/>
  <c r="G327" i="9"/>
  <c r="G316" i="9"/>
  <c r="G300" i="9"/>
  <c r="G289" i="9"/>
  <c r="G273" i="9"/>
  <c r="G262" i="9"/>
  <c r="G246" i="9"/>
  <c r="G235" i="9"/>
  <c r="G219" i="9"/>
  <c r="G208" i="9"/>
  <c r="G192" i="9"/>
  <c r="G181" i="9"/>
  <c r="G165" i="9"/>
  <c r="G154" i="9"/>
  <c r="G138" i="9"/>
  <c r="G127" i="9"/>
  <c r="G111" i="9"/>
  <c r="G100" i="9"/>
  <c r="G84" i="9"/>
  <c r="G73" i="9"/>
  <c r="G62" i="9"/>
  <c r="G51" i="9"/>
  <c r="G40" i="9"/>
  <c r="H100" i="9"/>
  <c r="H84" i="9"/>
  <c r="H73" i="9"/>
  <c r="S63" i="4"/>
  <c r="U63" i="4" s="1"/>
  <c r="S62" i="4"/>
  <c r="U62" i="4" s="1"/>
  <c r="J178" i="12"/>
  <c r="S60" i="4"/>
  <c r="U60" i="4"/>
  <c r="AY4" i="15"/>
  <c r="AY5" i="15"/>
  <c r="AY6" i="15"/>
  <c r="AY7" i="15"/>
  <c r="AY8" i="15"/>
  <c r="AY9" i="15"/>
  <c r="AY10" i="15"/>
  <c r="AY11" i="15"/>
  <c r="AY12" i="15"/>
  <c r="AY13" i="15"/>
  <c r="AY14" i="15"/>
  <c r="AY15" i="15"/>
  <c r="AY16" i="15"/>
  <c r="AY17" i="15"/>
  <c r="AY18" i="15"/>
  <c r="AY19" i="15"/>
  <c r="AY20" i="15"/>
  <c r="AY21" i="15"/>
  <c r="AY22" i="15"/>
  <c r="AY23" i="15"/>
  <c r="AY24" i="15"/>
  <c r="AY25" i="15"/>
  <c r="AY26" i="15"/>
  <c r="AY27" i="15"/>
  <c r="AY28" i="15"/>
  <c r="AY29" i="15"/>
  <c r="AY30" i="15"/>
  <c r="AY31" i="15"/>
  <c r="AY32" i="15"/>
  <c r="N200" i="11"/>
  <c r="N215" i="11"/>
  <c r="N212" i="11"/>
  <c r="N209" i="11"/>
  <c r="N206" i="11"/>
  <c r="N203" i="11"/>
  <c r="N197" i="11"/>
  <c r="N194" i="11"/>
  <c r="N188" i="11"/>
  <c r="N191" i="11"/>
  <c r="N185" i="11"/>
  <c r="N182" i="11"/>
  <c r="N179" i="11"/>
  <c r="N176" i="11"/>
  <c r="N173" i="11"/>
  <c r="N170" i="11"/>
  <c r="N167" i="11"/>
  <c r="N164" i="11"/>
  <c r="N161" i="11"/>
  <c r="N158" i="11"/>
  <c r="N152" i="11"/>
  <c r="N155" i="11"/>
  <c r="N149" i="11"/>
  <c r="N146" i="11"/>
  <c r="N143" i="11"/>
  <c r="N140" i="11"/>
  <c r="H215" i="11"/>
  <c r="H212" i="11"/>
  <c r="H209" i="11"/>
  <c r="H206" i="11"/>
  <c r="H203" i="11"/>
  <c r="H200" i="11"/>
  <c r="H197" i="11"/>
  <c r="H194" i="11"/>
  <c r="H191" i="11"/>
  <c r="H188" i="11"/>
  <c r="H185" i="11"/>
  <c r="H182" i="11"/>
  <c r="H179" i="11"/>
  <c r="H176" i="11"/>
  <c r="H173" i="11"/>
  <c r="H170" i="11"/>
  <c r="H167" i="11"/>
  <c r="H164" i="11"/>
  <c r="H161" i="11"/>
  <c r="H158" i="11"/>
  <c r="H155" i="11"/>
  <c r="H152" i="11"/>
  <c r="H149" i="11"/>
  <c r="H146" i="11"/>
  <c r="H143" i="11"/>
  <c r="H140" i="11"/>
  <c r="I32" i="12"/>
  <c r="I30" i="12"/>
  <c r="S61" i="4"/>
  <c r="U61" i="4" s="1"/>
  <c r="W249" i="11"/>
  <c r="O567" i="5"/>
  <c r="R47" i="4"/>
  <c r="R48" i="4"/>
  <c r="R49" i="4"/>
  <c r="R50" i="4"/>
  <c r="R51" i="4"/>
  <c r="O477" i="9"/>
  <c r="N55" i="1"/>
  <c r="M55" i="1"/>
  <c r="N51" i="1"/>
  <c r="M51" i="1"/>
  <c r="J68" i="3"/>
  <c r="S62" i="3" s="1"/>
  <c r="O314" i="4"/>
  <c r="N49" i="1" s="1"/>
  <c r="M49" i="1"/>
  <c r="O102" i="3"/>
  <c r="N47" i="1" s="1"/>
  <c r="O141" i="2"/>
  <c r="N45" i="1"/>
  <c r="M47" i="1"/>
  <c r="M45" i="1"/>
  <c r="R62" i="3"/>
  <c r="G35" i="9"/>
  <c r="O394" i="11" l="1"/>
  <c r="O396" i="11" s="1"/>
  <c r="O398" i="11" s="1"/>
  <c r="O400" i="11" s="1"/>
  <c r="O402" i="11" s="1"/>
  <c r="O404" i="11" s="1"/>
  <c r="O406" i="11" s="1"/>
  <c r="O408" i="11" s="1"/>
  <c r="H416" i="11" s="1"/>
  <c r="K416" i="11" s="1"/>
  <c r="N49" i="11" s="1"/>
  <c r="Y49" i="11" s="1"/>
  <c r="BA28" i="15"/>
  <c r="BA30" i="15"/>
  <c r="O343" i="11"/>
  <c r="O345" i="11" s="1"/>
  <c r="O347" i="11" s="1"/>
  <c r="O349" i="11" s="1"/>
  <c r="O351" i="11" s="1"/>
  <c r="O353" i="11" s="1"/>
  <c r="O355" i="11" s="1"/>
  <c r="O357" i="11" s="1"/>
  <c r="O359" i="11" s="1"/>
  <c r="H367" i="11" s="1"/>
  <c r="J486" i="11"/>
  <c r="BA8" i="15"/>
  <c r="J535" i="11"/>
  <c r="BA9" i="15"/>
  <c r="J780" i="11"/>
  <c r="BA14" i="15"/>
  <c r="BA16" i="15"/>
  <c r="J927" i="11"/>
  <c r="BA17" i="15"/>
  <c r="J1270" i="11"/>
  <c r="BA24" i="15"/>
  <c r="J1662" i="11"/>
  <c r="BA31" i="15"/>
  <c r="J339" i="11"/>
  <c r="BA5" i="15"/>
  <c r="BA6" i="15"/>
  <c r="J584" i="11"/>
  <c r="BA10" i="15"/>
  <c r="BA11" i="15"/>
  <c r="BA12" i="15"/>
  <c r="BA18" i="15"/>
  <c r="J1074" i="11"/>
  <c r="BA20" i="15"/>
  <c r="BA25" i="15"/>
  <c r="BA32" i="15"/>
  <c r="J1760" i="11"/>
  <c r="BA33" i="15"/>
  <c r="J1809" i="11"/>
  <c r="BA34" i="15"/>
  <c r="J1123" i="11"/>
  <c r="BA21" i="15"/>
  <c r="BA7" i="15"/>
  <c r="BA13" i="15"/>
  <c r="J829" i="11"/>
  <c r="BA15" i="15"/>
  <c r="J1172" i="11"/>
  <c r="BA22" i="15"/>
  <c r="BA26" i="15"/>
  <c r="J1466" i="11"/>
  <c r="BA27" i="15"/>
  <c r="J1858" i="11"/>
  <c r="BA35" i="15"/>
  <c r="O294" i="11"/>
  <c r="O292" i="11"/>
  <c r="O245" i="11"/>
  <c r="J241" i="11"/>
  <c r="BA3" i="15"/>
  <c r="K267" i="11" s="1"/>
  <c r="J290" i="11"/>
  <c r="BA4" i="15"/>
  <c r="BQ24" i="15"/>
  <c r="I1408" i="11"/>
  <c r="K1412" i="11"/>
  <c r="N337" i="4"/>
  <c r="F34" i="15"/>
  <c r="O247" i="11"/>
  <c r="O249" i="11" s="1"/>
  <c r="O251" i="11" s="1"/>
  <c r="O253" i="11" s="1"/>
  <c r="O255" i="11" s="1"/>
  <c r="O257" i="11" s="1"/>
  <c r="O259" i="11" s="1"/>
  <c r="O261" i="11" s="1"/>
  <c r="H269" i="11" s="1"/>
  <c r="K1102" i="11"/>
  <c r="N91" i="11" s="1"/>
  <c r="Y91" i="11" s="1"/>
  <c r="K1543" i="11"/>
  <c r="N118" i="11" s="1"/>
  <c r="Y118" i="11" s="1"/>
  <c r="O296" i="11"/>
  <c r="O298" i="11" s="1"/>
  <c r="O300" i="11" s="1"/>
  <c r="O302" i="11" s="1"/>
  <c r="O304" i="11" s="1"/>
  <c r="K1592" i="11"/>
  <c r="N121" i="11" s="1"/>
  <c r="Y121" i="11" s="1"/>
  <c r="K1298" i="11"/>
  <c r="N103" i="11" s="1"/>
  <c r="Y103" i="11" s="1"/>
  <c r="BO34" i="15"/>
  <c r="BM34" i="15"/>
  <c r="BK20" i="15"/>
  <c r="BK24" i="15"/>
  <c r="BM24" i="15"/>
  <c r="BO24" i="15"/>
  <c r="G6" i="15"/>
  <c r="N324" i="4"/>
  <c r="F11" i="15"/>
  <c r="N325" i="4"/>
  <c r="J325" i="4"/>
  <c r="E10" i="15"/>
  <c r="BE10" i="15" s="1"/>
  <c r="G123" i="9" s="1"/>
  <c r="K514" i="11"/>
  <c r="N55" i="11" s="1"/>
  <c r="Y55" i="11" s="1"/>
  <c r="K612" i="11"/>
  <c r="N61" i="11" s="1"/>
  <c r="Y61" i="11" s="1"/>
  <c r="K906" i="11"/>
  <c r="N79" i="11" s="1"/>
  <c r="Y79" i="11" s="1"/>
  <c r="K1200" i="11"/>
  <c r="N97" i="11" s="1"/>
  <c r="Y97" i="11" s="1"/>
  <c r="AP277" i="11"/>
  <c r="AR277" i="11" s="1"/>
  <c r="K1494" i="11"/>
  <c r="N115" i="11" s="1"/>
  <c r="Y115" i="11" s="1"/>
  <c r="K1004" i="11"/>
  <c r="N85" i="11" s="1"/>
  <c r="Y85" i="11" s="1"/>
  <c r="K808" i="11"/>
  <c r="N73" i="11" s="1"/>
  <c r="Y73" i="11" s="1"/>
  <c r="K1396" i="11"/>
  <c r="N109" i="11" s="1"/>
  <c r="Y109" i="11" s="1"/>
  <c r="K1641" i="11"/>
  <c r="N124" i="11" s="1"/>
  <c r="Y124" i="11" s="1"/>
  <c r="K1886" i="11"/>
  <c r="K710" i="11"/>
  <c r="N67" i="11" s="1"/>
  <c r="Y67" i="11" s="1"/>
  <c r="K367" i="11"/>
  <c r="N46" i="11" s="1"/>
  <c r="Y46" i="11" s="1"/>
  <c r="K563" i="11"/>
  <c r="N58" i="11" s="1"/>
  <c r="Y58" i="11" s="1"/>
  <c r="K759" i="11"/>
  <c r="N70" i="11" s="1"/>
  <c r="Y70" i="11" s="1"/>
  <c r="AP278" i="11"/>
  <c r="K465" i="11"/>
  <c r="N52" i="11" s="1"/>
  <c r="Y52" i="11" s="1"/>
  <c r="K1347" i="11"/>
  <c r="N106" i="11" s="1"/>
  <c r="Y106" i="11" s="1"/>
  <c r="K1445" i="11"/>
  <c r="N112" i="11" s="1"/>
  <c r="Y112" i="11" s="1"/>
  <c r="K661" i="11"/>
  <c r="N64" i="11" s="1"/>
  <c r="Y64" i="11" s="1"/>
  <c r="K1690" i="11"/>
  <c r="N127" i="11" s="1"/>
  <c r="Y127" i="11" s="1"/>
  <c r="K857" i="11"/>
  <c r="N76" i="11" s="1"/>
  <c r="Y76" i="11" s="1"/>
  <c r="K955" i="11"/>
  <c r="N82" i="11" s="1"/>
  <c r="Y82" i="11" s="1"/>
  <c r="K1053" i="11"/>
  <c r="N88" i="11" s="1"/>
  <c r="Y88" i="11" s="1"/>
  <c r="K1151" i="11"/>
  <c r="N94" i="11" s="1"/>
  <c r="Y94" i="11" s="1"/>
  <c r="K1249" i="11"/>
  <c r="N100" i="11" s="1"/>
  <c r="Y100" i="11" s="1"/>
  <c r="K1739" i="11"/>
  <c r="N130" i="11" s="1"/>
  <c r="Y130" i="11" s="1"/>
  <c r="K1788" i="11"/>
  <c r="N133" i="11" s="1"/>
  <c r="Y133" i="11" s="1"/>
  <c r="K1837" i="11"/>
  <c r="N136" i="11" s="1"/>
  <c r="Y136" i="11" s="1"/>
  <c r="C9" i="15"/>
  <c r="C5" i="15"/>
  <c r="BC13" i="12"/>
  <c r="BE13" i="12" s="1"/>
  <c r="BH13" i="12" s="1"/>
  <c r="BC9" i="12"/>
  <c r="BE9" i="12" s="1"/>
  <c r="BH9" i="12" s="1"/>
  <c r="BC29" i="12"/>
  <c r="BE29" i="12" s="1"/>
  <c r="BH29" i="12" s="1"/>
  <c r="BC21" i="12"/>
  <c r="BE21" i="12" s="1"/>
  <c r="BH21" i="12" s="1"/>
  <c r="H720" i="11"/>
  <c r="H1308" i="11"/>
  <c r="C29" i="15"/>
  <c r="C13" i="15"/>
  <c r="H62" i="9"/>
  <c r="H111" i="9"/>
  <c r="H328" i="11"/>
  <c r="H1553" i="11"/>
  <c r="C17" i="15"/>
  <c r="H165" i="9"/>
  <c r="H219" i="9"/>
  <c r="H273" i="9"/>
  <c r="H327" i="9"/>
  <c r="H381" i="9"/>
  <c r="H435" i="9"/>
  <c r="H1112" i="11"/>
  <c r="H1749" i="11"/>
  <c r="C33" i="15"/>
  <c r="H130" i="11"/>
  <c r="W130" i="11" s="1"/>
  <c r="H118" i="11"/>
  <c r="W118" i="11" s="1"/>
  <c r="H106" i="11"/>
  <c r="W106" i="11" s="1"/>
  <c r="C21" i="15"/>
  <c r="BM18" i="15"/>
  <c r="BH33" i="15"/>
  <c r="BH31" i="15"/>
  <c r="BH15" i="15"/>
  <c r="BH34" i="15"/>
  <c r="BH30" i="15"/>
  <c r="G9" i="15"/>
  <c r="H11" i="15"/>
  <c r="H633" i="11" s="1"/>
  <c r="BQ4" i="15"/>
  <c r="BK4" i="15"/>
  <c r="C4" i="15"/>
  <c r="H279" i="11"/>
  <c r="BC6" i="12"/>
  <c r="BE6" i="12" s="1"/>
  <c r="BH6" i="12" s="1"/>
  <c r="H43" i="11"/>
  <c r="W43" i="11" s="1"/>
  <c r="H51" i="9"/>
  <c r="BH26" i="15"/>
  <c r="BH24" i="15"/>
  <c r="BH20" i="15"/>
  <c r="BH14" i="15"/>
  <c r="C3" i="15"/>
  <c r="AB41" i="12" s="1"/>
  <c r="BN4" i="15"/>
  <c r="BP5" i="15"/>
  <c r="BL5" i="15"/>
  <c r="BJ5" i="15"/>
  <c r="BJ6" i="15"/>
  <c r="BN7" i="15"/>
  <c r="BP8" i="15"/>
  <c r="BN8" i="15"/>
  <c r="BL8" i="15"/>
  <c r="BJ8" i="15"/>
  <c r="BP9" i="15"/>
  <c r="BJ10" i="15"/>
  <c r="BN12" i="15"/>
  <c r="BJ12" i="15"/>
  <c r="BP15" i="15"/>
  <c r="BL15" i="15"/>
  <c r="BJ15" i="15"/>
  <c r="BL17" i="15"/>
  <c r="BJ17" i="15"/>
  <c r="BJ18" i="15"/>
  <c r="BL19" i="15"/>
  <c r="BP20" i="15"/>
  <c r="BN20" i="15"/>
  <c r="BP21" i="15"/>
  <c r="BL21" i="15"/>
  <c r="BJ21" i="15"/>
  <c r="BJ22" i="15"/>
  <c r="BN23" i="15"/>
  <c r="BP24" i="15"/>
  <c r="BN24" i="15"/>
  <c r="BL24" i="15"/>
  <c r="BJ24" i="15"/>
  <c r="BI24" i="15"/>
  <c r="BP25" i="15"/>
  <c r="BL25" i="15"/>
  <c r="BN28" i="15"/>
  <c r="BJ28" i="15"/>
  <c r="BP31" i="15"/>
  <c r="BL31" i="15"/>
  <c r="BJ31" i="15"/>
  <c r="BL33" i="15"/>
  <c r="BJ33" i="15"/>
  <c r="BJ34" i="15"/>
  <c r="BI34" i="15"/>
  <c r="BN35" i="15"/>
  <c r="J1439" i="11"/>
  <c r="H230" i="11"/>
  <c r="H40" i="11"/>
  <c r="W40" i="11" s="1"/>
  <c r="N336" i="4"/>
  <c r="N334" i="4"/>
  <c r="N332" i="4"/>
  <c r="N330" i="4"/>
  <c r="N328" i="4"/>
  <c r="J326" i="4"/>
  <c r="I34" i="15"/>
  <c r="H33" i="15"/>
  <c r="J33" i="15" s="1"/>
  <c r="H1782" i="11" s="1"/>
  <c r="E33" i="15"/>
  <c r="BE33" i="15" s="1"/>
  <c r="G1745" i="11" s="1"/>
  <c r="F32" i="15"/>
  <c r="H29" i="15"/>
  <c r="H1564" i="11" s="1"/>
  <c r="F25" i="15"/>
  <c r="H24" i="15"/>
  <c r="H1270" i="11" s="1"/>
  <c r="H21" i="15"/>
  <c r="H1123" i="11" s="1"/>
  <c r="F17" i="15"/>
  <c r="H16" i="15"/>
  <c r="J16" i="15" s="1"/>
  <c r="H900" i="11" s="1"/>
  <c r="H13" i="15"/>
  <c r="J13" i="15" s="1"/>
  <c r="H753" i="11" s="1"/>
  <c r="F9" i="15"/>
  <c r="H8" i="15"/>
  <c r="J8" i="15" s="1"/>
  <c r="H508" i="11" s="1"/>
  <c r="G7" i="15"/>
  <c r="G4" i="15"/>
  <c r="I25" i="15"/>
  <c r="E25" i="15"/>
  <c r="BE25" i="15" s="1"/>
  <c r="G1304" i="11" s="1"/>
  <c r="I17" i="15"/>
  <c r="E17" i="15"/>
  <c r="BE17" i="15" s="1"/>
  <c r="G912" i="11" s="1"/>
  <c r="I9" i="15"/>
  <c r="J9" i="15" s="1"/>
  <c r="H557" i="11" s="1"/>
  <c r="E9" i="15"/>
  <c r="BE9" i="15" s="1"/>
  <c r="G520" i="11" s="1"/>
  <c r="G5" i="15"/>
  <c r="AZ28" i="15"/>
  <c r="AZ12" i="15"/>
  <c r="J324" i="4"/>
  <c r="I33" i="15"/>
  <c r="F29" i="15"/>
  <c r="F21" i="15"/>
  <c r="F13" i="15"/>
  <c r="E7" i="15"/>
  <c r="BE7" i="15" s="1"/>
  <c r="G422" i="11" s="1"/>
  <c r="I6" i="15"/>
  <c r="E4" i="15"/>
  <c r="BE4" i="15" s="1"/>
  <c r="G275" i="11" s="1"/>
  <c r="E3" i="15"/>
  <c r="BE3" i="15" s="1"/>
  <c r="G36" i="9" s="1"/>
  <c r="H976" i="11"/>
  <c r="H535" i="11"/>
  <c r="AZ25" i="15"/>
  <c r="AZ17" i="15"/>
  <c r="AZ9" i="15"/>
  <c r="H5" i="15"/>
  <c r="J5" i="15" s="1"/>
  <c r="H361" i="11" s="1"/>
  <c r="AZ14" i="15"/>
  <c r="H1172" i="11"/>
  <c r="X42" i="12"/>
  <c r="G177" i="9"/>
  <c r="G765" i="11"/>
  <c r="G210" i="5"/>
  <c r="AZ34" i="15"/>
  <c r="H1319" i="11"/>
  <c r="J21" i="15"/>
  <c r="H1145" i="11" s="1"/>
  <c r="H829" i="11"/>
  <c r="AZ18" i="15"/>
  <c r="H1662" i="11"/>
  <c r="AZ30" i="15"/>
  <c r="G285" i="9"/>
  <c r="G1157" i="11"/>
  <c r="AZ26" i="15"/>
  <c r="AZ22" i="15"/>
  <c r="AZ10" i="15"/>
  <c r="H1368" i="11"/>
  <c r="G466" i="5"/>
  <c r="H470" i="5" s="1"/>
  <c r="AZ32" i="15"/>
  <c r="AZ20" i="15"/>
  <c r="H927" i="11"/>
  <c r="BL6" i="15"/>
  <c r="BL18" i="15"/>
  <c r="BL22" i="15"/>
  <c r="BL14" i="15"/>
  <c r="BI32" i="15"/>
  <c r="BL4" i="15"/>
  <c r="BI16" i="15"/>
  <c r="BI20" i="15"/>
  <c r="BN25" i="15"/>
  <c r="BL26" i="15"/>
  <c r="BN27" i="15"/>
  <c r="BI8" i="15"/>
  <c r="BL28" i="15"/>
  <c r="BN13" i="15"/>
  <c r="BJ19" i="15"/>
  <c r="BN9" i="15"/>
  <c r="BN17" i="15"/>
  <c r="BN29" i="15"/>
  <c r="BL30" i="15"/>
  <c r="BN5" i="15"/>
  <c r="BL10" i="15"/>
  <c r="BN11" i="15"/>
  <c r="BN21" i="15"/>
  <c r="BN33" i="15"/>
  <c r="BL34" i="15"/>
  <c r="BN15" i="15"/>
  <c r="BK35" i="15"/>
  <c r="BP7" i="15"/>
  <c r="BL12" i="15"/>
  <c r="BP23" i="15"/>
  <c r="BN31" i="15"/>
  <c r="G338" i="5"/>
  <c r="H342" i="5" s="1"/>
  <c r="H584" i="11"/>
  <c r="H780" i="11"/>
  <c r="G961" i="11"/>
  <c r="H1613" i="11"/>
  <c r="G1598" i="11"/>
  <c r="H1809" i="11"/>
  <c r="H1858" i="11"/>
  <c r="G402" i="5"/>
  <c r="H406" i="5" s="1"/>
  <c r="J23" i="15"/>
  <c r="H1243" i="11" s="1"/>
  <c r="AZ35" i="15"/>
  <c r="G1353" i="11"/>
  <c r="G1402" i="11"/>
  <c r="G274" i="5"/>
  <c r="H278" i="5" s="1"/>
  <c r="G1500" i="11"/>
  <c r="G366" i="9"/>
  <c r="G434" i="5"/>
  <c r="H438" i="5" s="1"/>
  <c r="G1059" i="11"/>
  <c r="G258" i="9"/>
  <c r="G306" i="5"/>
  <c r="H310" i="5" s="1"/>
  <c r="G667" i="11"/>
  <c r="G150" i="9"/>
  <c r="G178" i="5"/>
  <c r="H182" i="5" s="1"/>
  <c r="J3" i="15"/>
  <c r="H263" i="11" s="1"/>
  <c r="H241" i="11"/>
  <c r="G530" i="5"/>
  <c r="H534" i="5" s="1"/>
  <c r="G447" i="9"/>
  <c r="G1794" i="11"/>
  <c r="G1696" i="11"/>
  <c r="G498" i="5"/>
  <c r="H502" i="5" s="1"/>
  <c r="G420" i="9"/>
  <c r="G370" i="5"/>
  <c r="H374" i="5" s="1"/>
  <c r="G312" i="9"/>
  <c r="G1255" i="11"/>
  <c r="G242" i="5"/>
  <c r="H246" i="5" s="1"/>
  <c r="G204" i="9"/>
  <c r="G863" i="11"/>
  <c r="G114" i="5"/>
  <c r="H118" i="5" s="1"/>
  <c r="G471" i="11"/>
  <c r="G96" i="9"/>
  <c r="AZ31" i="15"/>
  <c r="AZ27" i="15"/>
  <c r="AZ23" i="15"/>
  <c r="AZ19" i="15"/>
  <c r="AZ15" i="15"/>
  <c r="H682" i="11"/>
  <c r="H1025" i="11"/>
  <c r="H1417" i="11"/>
  <c r="J32" i="15"/>
  <c r="H1733" i="11" s="1"/>
  <c r="H4" i="15"/>
  <c r="AZ4" i="15" s="1"/>
  <c r="AZ3" i="15"/>
  <c r="J27" i="15"/>
  <c r="H7" i="15"/>
  <c r="AZ7" i="15" s="1"/>
  <c r="H1074" i="11"/>
  <c r="H1515" i="11"/>
  <c r="H6" i="15"/>
  <c r="BH6" i="15"/>
  <c r="BH35" i="15"/>
  <c r="BH18" i="15"/>
  <c r="BQ14" i="15"/>
  <c r="BN14" i="15"/>
  <c r="BK14" i="15"/>
  <c r="BO18" i="15"/>
  <c r="BP19" i="15"/>
  <c r="BQ30" i="15"/>
  <c r="BN30" i="15"/>
  <c r="BK30" i="15"/>
  <c r="J1025" i="11"/>
  <c r="J1515" i="11"/>
  <c r="BH4" i="15"/>
  <c r="BH19" i="15"/>
  <c r="BM4" i="15"/>
  <c r="BJ4" i="15"/>
  <c r="BI6" i="15"/>
  <c r="BO8" i="15"/>
  <c r="BK8" i="15"/>
  <c r="BM10" i="15"/>
  <c r="BM12" i="15"/>
  <c r="BO14" i="15"/>
  <c r="BI18" i="15"/>
  <c r="BN19" i="15"/>
  <c r="BJ20" i="15"/>
  <c r="BI22" i="15"/>
  <c r="BL23" i="15"/>
  <c r="BM28" i="15"/>
  <c r="BO30" i="15"/>
  <c r="BP35" i="15"/>
  <c r="J682" i="11"/>
  <c r="J976" i="11"/>
  <c r="J1564" i="11"/>
  <c r="J1613" i="11"/>
  <c r="BH8" i="15"/>
  <c r="BH23" i="15"/>
  <c r="BO4" i="15"/>
  <c r="BM6" i="15"/>
  <c r="BQ8" i="15"/>
  <c r="BM8" i="15"/>
  <c r="BQ12" i="15"/>
  <c r="BI12" i="15"/>
  <c r="BM14" i="15"/>
  <c r="BJ14" i="15"/>
  <c r="BQ18" i="15"/>
  <c r="BN18" i="15"/>
  <c r="BK18" i="15"/>
  <c r="BO20" i="15"/>
  <c r="BL20" i="15"/>
  <c r="BM22" i="15"/>
  <c r="BQ28" i="15"/>
  <c r="BI28" i="15"/>
  <c r="BM30" i="15"/>
  <c r="BJ30" i="15"/>
  <c r="BL35" i="15"/>
  <c r="BQ3" i="15"/>
  <c r="BO3" i="15"/>
  <c r="BH3" i="15"/>
  <c r="BM3" i="15"/>
  <c r="BJ3" i="15"/>
  <c r="BM26" i="15"/>
  <c r="BJ26" i="15"/>
  <c r="BL29" i="15"/>
  <c r="J731" i="11"/>
  <c r="BH27" i="15"/>
  <c r="BH11" i="15"/>
  <c r="BL7" i="15"/>
  <c r="BQ10" i="15"/>
  <c r="BN10" i="15"/>
  <c r="BJ11" i="15"/>
  <c r="BJ13" i="15"/>
  <c r="BO16" i="15"/>
  <c r="BK16" i="15"/>
  <c r="BQ26" i="15"/>
  <c r="BN26" i="15"/>
  <c r="BK26" i="15"/>
  <c r="BJ27" i="15"/>
  <c r="BJ29" i="15"/>
  <c r="BO32" i="15"/>
  <c r="BK32" i="15"/>
  <c r="J437" i="11"/>
  <c r="J633" i="11"/>
  <c r="J1319" i="11"/>
  <c r="J1368" i="11"/>
  <c r="J1711" i="11"/>
  <c r="BH10" i="15"/>
  <c r="BH7" i="15"/>
  <c r="BH32" i="15"/>
  <c r="BH28" i="15"/>
  <c r="BH12" i="15"/>
  <c r="BP4" i="15"/>
  <c r="BI4" i="15"/>
  <c r="BQ6" i="15"/>
  <c r="BN6" i="15"/>
  <c r="BK6" i="15"/>
  <c r="BJ7" i="15"/>
  <c r="BJ9" i="15"/>
  <c r="BO10" i="15"/>
  <c r="BP11" i="15"/>
  <c r="BO12" i="15"/>
  <c r="BK12" i="15"/>
  <c r="BI14" i="15"/>
  <c r="BP16" i="15"/>
  <c r="BL16" i="15"/>
  <c r="BP17" i="15"/>
  <c r="BQ20" i="15"/>
  <c r="BM20" i="15"/>
  <c r="BQ22" i="15"/>
  <c r="BN22" i="15"/>
  <c r="BK22" i="15"/>
  <c r="BJ23" i="15"/>
  <c r="BJ25" i="15"/>
  <c r="BO26" i="15"/>
  <c r="BP27" i="15"/>
  <c r="BO28" i="15"/>
  <c r="BK28" i="15"/>
  <c r="BI30" i="15"/>
  <c r="BP32" i="15"/>
  <c r="BL32" i="15"/>
  <c r="BP33" i="15"/>
  <c r="BL11" i="15"/>
  <c r="BL13" i="15"/>
  <c r="BN16" i="15"/>
  <c r="BJ16" i="15"/>
  <c r="BL27" i="15"/>
  <c r="BN32" i="15"/>
  <c r="BJ32" i="15"/>
  <c r="J1417" i="11"/>
  <c r="BL9" i="15"/>
  <c r="BK10" i="15"/>
  <c r="J388" i="11"/>
  <c r="J878" i="11"/>
  <c r="J1221" i="11"/>
  <c r="BH29" i="15"/>
  <c r="BH22" i="15"/>
  <c r="BH16" i="15"/>
  <c r="BO6" i="15"/>
  <c r="BI10" i="15"/>
  <c r="BP12" i="15"/>
  <c r="BP13" i="15"/>
  <c r="BQ16" i="15"/>
  <c r="BM16" i="15"/>
  <c r="BO22" i="15"/>
  <c r="BI26" i="15"/>
  <c r="BP28" i="15"/>
  <c r="BP29" i="15"/>
  <c r="BQ32" i="15"/>
  <c r="BM32" i="15"/>
  <c r="BQ34" i="15"/>
  <c r="BN34" i="15"/>
  <c r="BK34" i="15"/>
  <c r="BJ35" i="15"/>
  <c r="T259" i="11"/>
  <c r="R259" i="11"/>
  <c r="BC5" i="12"/>
  <c r="BE5" i="12" s="1"/>
  <c r="BH5" i="12" s="1"/>
  <c r="BH9" i="15"/>
  <c r="BH5" i="15"/>
  <c r="BH25" i="15"/>
  <c r="BH21" i="15"/>
  <c r="BH17" i="15"/>
  <c r="BH13" i="15"/>
  <c r="BK7" i="15"/>
  <c r="BO7" i="15"/>
  <c r="BI7" i="15"/>
  <c r="BM7" i="15"/>
  <c r="BQ7" i="15"/>
  <c r="BK11" i="15"/>
  <c r="BO11" i="15"/>
  <c r="BI11" i="15"/>
  <c r="BM11" i="15"/>
  <c r="BQ11" i="15"/>
  <c r="BK15" i="15"/>
  <c r="BO15" i="15"/>
  <c r="BI15" i="15"/>
  <c r="BM15" i="15"/>
  <c r="BQ15" i="15"/>
  <c r="BK19" i="15"/>
  <c r="BO19" i="15"/>
  <c r="BI19" i="15"/>
  <c r="BM19" i="15"/>
  <c r="BQ19" i="15"/>
  <c r="BK23" i="15"/>
  <c r="BO23" i="15"/>
  <c r="BI23" i="15"/>
  <c r="BM23" i="15"/>
  <c r="BQ23" i="15"/>
  <c r="BK27" i="15"/>
  <c r="BO27" i="15"/>
  <c r="BI27" i="15"/>
  <c r="BM27" i="15"/>
  <c r="BQ27" i="15"/>
  <c r="BK31" i="15"/>
  <c r="BO31" i="15"/>
  <c r="BI31" i="15"/>
  <c r="BM31" i="15"/>
  <c r="BQ31" i="15"/>
  <c r="BN3" i="15"/>
  <c r="BI3" i="15"/>
  <c r="BL3" i="15"/>
  <c r="BP3" i="15"/>
  <c r="BK3" i="15"/>
  <c r="BI5" i="15"/>
  <c r="BM5" i="15"/>
  <c r="BQ5" i="15"/>
  <c r="BK5" i="15"/>
  <c r="BO5" i="15"/>
  <c r="BI9" i="15"/>
  <c r="BM9" i="15"/>
  <c r="BQ9" i="15"/>
  <c r="BK9" i="15"/>
  <c r="BO9" i="15"/>
  <c r="BI13" i="15"/>
  <c r="BM13" i="15"/>
  <c r="BQ13" i="15"/>
  <c r="BK13" i="15"/>
  <c r="BO13" i="15"/>
  <c r="BI17" i="15"/>
  <c r="BM17" i="15"/>
  <c r="BQ17" i="15"/>
  <c r="BK17" i="15"/>
  <c r="BO17" i="15"/>
  <c r="BI21" i="15"/>
  <c r="BM21" i="15"/>
  <c r="BQ21" i="15"/>
  <c r="BK21" i="15"/>
  <c r="BO21" i="15"/>
  <c r="BI25" i="15"/>
  <c r="BM25" i="15"/>
  <c r="BQ25" i="15"/>
  <c r="BK25" i="15"/>
  <c r="BO25" i="15"/>
  <c r="BI29" i="15"/>
  <c r="BM29" i="15"/>
  <c r="BQ29" i="15"/>
  <c r="BK29" i="15"/>
  <c r="BO29" i="15"/>
  <c r="BI33" i="15"/>
  <c r="BM33" i="15"/>
  <c r="BQ33" i="15"/>
  <c r="BK33" i="15"/>
  <c r="BO33" i="15"/>
  <c r="BQ35" i="15"/>
  <c r="BM35" i="15"/>
  <c r="BI35" i="15"/>
  <c r="BP6" i="15"/>
  <c r="BP10" i="15"/>
  <c r="BP14" i="15"/>
  <c r="BP18" i="15"/>
  <c r="BP22" i="15"/>
  <c r="BP26" i="15"/>
  <c r="BP30" i="15"/>
  <c r="BP34" i="15"/>
  <c r="BO35" i="15"/>
  <c r="BF3" i="15" l="1"/>
  <c r="K269" i="11"/>
  <c r="N40" i="11" s="1"/>
  <c r="Y40" i="11" s="1"/>
  <c r="M213" i="5"/>
  <c r="H214" i="5"/>
  <c r="O306" i="11"/>
  <c r="O308" i="11" s="1"/>
  <c r="O310" i="11" s="1"/>
  <c r="H318" i="11" s="1"/>
  <c r="K318" i="11" s="1"/>
  <c r="N43" i="11" s="1"/>
  <c r="Y43" i="11" s="1"/>
  <c r="G569" i="11"/>
  <c r="G146" i="5"/>
  <c r="AP279" i="11"/>
  <c r="AR278" i="11"/>
  <c r="V42" i="12"/>
  <c r="Y42" i="12"/>
  <c r="Z41" i="12"/>
  <c r="S42" i="12"/>
  <c r="AB42" i="12"/>
  <c r="U41" i="12"/>
  <c r="J11" i="15"/>
  <c r="H655" i="11" s="1"/>
  <c r="AZ11" i="15"/>
  <c r="AZ13" i="15"/>
  <c r="H878" i="11"/>
  <c r="AZ21" i="15"/>
  <c r="J24" i="15"/>
  <c r="H1292" i="11" s="1"/>
  <c r="AZ24" i="15"/>
  <c r="G226" i="11"/>
  <c r="J29" i="15"/>
  <c r="H1586" i="11" s="1"/>
  <c r="BF24" i="15"/>
  <c r="K1296" i="11" s="1"/>
  <c r="K1297" i="11" s="1"/>
  <c r="U42" i="12"/>
  <c r="J32" i="12"/>
  <c r="V41" i="12"/>
  <c r="Z42" i="12"/>
  <c r="S41" i="12"/>
  <c r="W42" i="12"/>
  <c r="W41" i="12"/>
  <c r="AA42" i="12"/>
  <c r="T42" i="12"/>
  <c r="Y41" i="12"/>
  <c r="X41" i="12"/>
  <c r="T41" i="12"/>
  <c r="AA41" i="12"/>
  <c r="H1760" i="11"/>
  <c r="AZ16" i="15"/>
  <c r="AZ29" i="15"/>
  <c r="AZ33" i="15"/>
  <c r="H486" i="11"/>
  <c r="H731" i="11"/>
  <c r="G42" i="5"/>
  <c r="H47" i="5" s="1"/>
  <c r="AZ8" i="15"/>
  <c r="H339" i="11"/>
  <c r="AZ5" i="15"/>
  <c r="G213" i="5"/>
  <c r="G469" i="5"/>
  <c r="BF20" i="15"/>
  <c r="R84" i="12" s="1"/>
  <c r="BF8" i="15"/>
  <c r="R72" i="12" s="1"/>
  <c r="BF18" i="15"/>
  <c r="R82" i="12" s="1"/>
  <c r="BF30" i="15"/>
  <c r="R94" i="12" s="1"/>
  <c r="G277" i="5"/>
  <c r="G341" i="5"/>
  <c r="G405" i="5"/>
  <c r="G117" i="5"/>
  <c r="G501" i="5"/>
  <c r="G533" i="5"/>
  <c r="H388" i="11"/>
  <c r="J6" i="15"/>
  <c r="H410" i="11" s="1"/>
  <c r="H437" i="11"/>
  <c r="J7" i="15"/>
  <c r="H459" i="11" s="1"/>
  <c r="AZ6" i="15"/>
  <c r="G437" i="5"/>
  <c r="J4" i="15"/>
  <c r="H312" i="11" s="1"/>
  <c r="H290" i="11"/>
  <c r="G373" i="5"/>
  <c r="G309" i="5"/>
  <c r="H1439" i="11"/>
  <c r="H1488" i="11"/>
  <c r="G245" i="5"/>
  <c r="G181" i="5"/>
  <c r="BF14" i="15"/>
  <c r="K806" i="11" s="1"/>
  <c r="K807" i="11" s="1"/>
  <c r="BF35" i="15"/>
  <c r="BF29" i="15"/>
  <c r="BF31" i="15"/>
  <c r="BF4" i="15"/>
  <c r="BF22" i="15"/>
  <c r="K1198" i="11" s="1"/>
  <c r="K1199" i="11" s="1"/>
  <c r="BF16" i="15"/>
  <c r="BF26" i="15"/>
  <c r="K1394" i="11" s="1"/>
  <c r="K1395" i="11" s="1"/>
  <c r="BF10" i="15"/>
  <c r="R74" i="12" s="1"/>
  <c r="BF23" i="15"/>
  <c r="BF15" i="15"/>
  <c r="BF28" i="15"/>
  <c r="BF32" i="15"/>
  <c r="R96" i="12" s="1"/>
  <c r="BF6" i="15"/>
  <c r="BF33" i="15"/>
  <c r="BF27" i="15"/>
  <c r="BF19" i="15"/>
  <c r="T257" i="11"/>
  <c r="T258" i="11"/>
  <c r="T260" i="11" s="1"/>
  <c r="BF12" i="15"/>
  <c r="BF11" i="15"/>
  <c r="R75" i="12" s="1"/>
  <c r="BF34" i="15"/>
  <c r="BF7" i="15"/>
  <c r="BF25" i="15"/>
  <c r="BF9" i="15"/>
  <c r="BF13" i="15"/>
  <c r="BF17" i="15"/>
  <c r="BF21" i="15"/>
  <c r="BF5" i="15"/>
  <c r="R78" i="12" l="1"/>
  <c r="R73" i="12"/>
  <c r="R89" i="12"/>
  <c r="R95" i="12"/>
  <c r="R88" i="12"/>
  <c r="G149" i="5"/>
  <c r="H150" i="5"/>
  <c r="R71" i="12"/>
  <c r="R97" i="12"/>
  <c r="R81" i="12"/>
  <c r="R99" i="12"/>
  <c r="R77" i="12"/>
  <c r="R69" i="12"/>
  <c r="K414" i="11"/>
  <c r="K415" i="11" s="1"/>
  <c r="R70" i="12"/>
  <c r="K1247" i="11"/>
  <c r="K1248" i="11" s="1"/>
  <c r="R87" i="12"/>
  <c r="K1590" i="11"/>
  <c r="K1591" i="11" s="1"/>
  <c r="R93" i="12"/>
  <c r="K1443" i="11"/>
  <c r="K1444" i="11" s="1"/>
  <c r="R91" i="12"/>
  <c r="K855" i="11"/>
  <c r="K856" i="11" s="1"/>
  <c r="R79" i="12"/>
  <c r="R85" i="12"/>
  <c r="K1051" i="11"/>
  <c r="K1052" i="11" s="1"/>
  <c r="R83" i="12"/>
  <c r="K316" i="11"/>
  <c r="K317" i="11" s="1"/>
  <c r="R68" i="12"/>
  <c r="K1835" i="11"/>
  <c r="K1836" i="11" s="1"/>
  <c r="R98" i="12"/>
  <c r="K1884" i="11"/>
  <c r="K1885" i="11" s="1"/>
  <c r="AP280" i="11"/>
  <c r="AR279" i="11"/>
  <c r="G46" i="5"/>
  <c r="K268" i="11"/>
  <c r="J30" i="12"/>
  <c r="R86" i="12"/>
  <c r="K1100" i="11"/>
  <c r="K1101" i="11" s="1"/>
  <c r="K1688" i="11"/>
  <c r="K1689" i="11" s="1"/>
  <c r="K1002" i="11"/>
  <c r="K1003" i="11" s="1"/>
  <c r="T261" i="11"/>
  <c r="W248" i="11" s="1"/>
  <c r="W250" i="11" s="1"/>
  <c r="K512" i="11"/>
  <c r="K513" i="11" s="1"/>
  <c r="K1639" i="11"/>
  <c r="K1640" i="11" s="1"/>
  <c r="R90" i="12"/>
  <c r="K659" i="11"/>
  <c r="K660" i="11" s="1"/>
  <c r="R67" i="12"/>
  <c r="K610" i="11"/>
  <c r="K611" i="11" s="1"/>
  <c r="K1492" i="11"/>
  <c r="K1493" i="11" s="1"/>
  <c r="R92" i="12"/>
  <c r="K1541" i="11"/>
  <c r="K1542" i="11" s="1"/>
  <c r="R80" i="12"/>
  <c r="K904" i="11"/>
  <c r="K905" i="11" s="1"/>
  <c r="K463" i="11"/>
  <c r="K464" i="11" s="1"/>
  <c r="K1786" i="11"/>
  <c r="K1787" i="11" s="1"/>
  <c r="R76" i="12"/>
  <c r="K708" i="11"/>
  <c r="K709" i="11" s="1"/>
  <c r="K1737" i="11"/>
  <c r="K1738" i="11" s="1"/>
  <c r="K757" i="11"/>
  <c r="K758" i="11" s="1"/>
  <c r="K953" i="11"/>
  <c r="K954" i="11" s="1"/>
  <c r="K561" i="11"/>
  <c r="K562" i="11" s="1"/>
  <c r="K1345" i="11"/>
  <c r="K1346" i="11" s="1"/>
  <c r="K1149" i="11"/>
  <c r="K1150" i="11" s="1"/>
  <c r="K365" i="11"/>
  <c r="K366" i="11" s="1"/>
  <c r="AP281" i="11" l="1"/>
  <c r="AR280" i="11"/>
  <c r="AR281" i="11" l="1"/>
  <c r="AP282" i="11"/>
  <c r="AP283" i="11" l="1"/>
  <c r="AR282" i="11"/>
  <c r="AP284" i="11" l="1"/>
  <c r="AR283" i="11"/>
  <c r="AP285" i="11" l="1"/>
  <c r="AR284" i="11"/>
  <c r="AR285" i="11" l="1"/>
  <c r="AP286" i="11"/>
  <c r="AP287" i="11" l="1"/>
  <c r="AR286" i="11"/>
  <c r="AP288" i="11" l="1"/>
  <c r="AR287" i="11"/>
  <c r="AP289" i="11" l="1"/>
  <c r="AR288" i="11"/>
  <c r="AR289" i="11" l="1"/>
  <c r="AP290" i="11"/>
  <c r="AP291" i="11" l="1"/>
  <c r="AR290" i="11"/>
  <c r="AP292" i="11" l="1"/>
  <c r="AR291" i="11"/>
  <c r="AP293" i="11" l="1"/>
  <c r="AR292" i="11"/>
  <c r="AR293" i="11" l="1"/>
  <c r="AP294" i="11"/>
  <c r="AP295" i="11" l="1"/>
  <c r="AR294" i="11"/>
  <c r="AP296" i="11" l="1"/>
  <c r="AR295" i="11"/>
  <c r="AP297" i="11" l="1"/>
  <c r="AR296" i="11"/>
  <c r="AR297" i="11" l="1"/>
  <c r="AP298" i="11"/>
  <c r="AP299" i="11" l="1"/>
  <c r="AR298" i="11"/>
  <c r="AP300" i="11" l="1"/>
  <c r="AR299" i="11"/>
  <c r="AP301" i="11" l="1"/>
  <c r="AR300" i="11"/>
  <c r="AR301" i="11" l="1"/>
  <c r="AP302" i="11"/>
  <c r="AP303" i="11" l="1"/>
  <c r="AR302" i="11"/>
  <c r="AP304" i="11" l="1"/>
  <c r="AR303" i="11"/>
  <c r="AP305" i="11" l="1"/>
  <c r="AR304" i="11"/>
  <c r="AR305" i="11" l="1"/>
  <c r="AP306" i="11"/>
  <c r="AR306" i="11" s="1"/>
</calcChain>
</file>

<file path=xl/sharedStrings.xml><?xml version="1.0" encoding="utf-8"?>
<sst xmlns="http://schemas.openxmlformats.org/spreadsheetml/2006/main" count="2446" uniqueCount="429">
  <si>
    <t>no</t>
  </si>
  <si>
    <t>&gt;&gt;&gt; to step 2</t>
  </si>
  <si>
    <t>&gt;&gt;&gt; to step 3</t>
  </si>
  <si>
    <t>to step 2 &lt;&lt;&lt;</t>
  </si>
  <si>
    <t>to step 1 &lt;&lt;&lt;</t>
  </si>
  <si>
    <t>&gt;&gt;&gt; to step 4</t>
  </si>
  <si>
    <t>to start &lt;&lt;&lt;</t>
  </si>
  <si>
    <t>to step 3 &lt;&lt;&lt;</t>
  </si>
  <si>
    <t>&gt;&gt;&gt; to step 5</t>
  </si>
  <si>
    <t>Baseline</t>
  </si>
  <si>
    <t>to step 4 &lt;&lt;&lt;</t>
  </si>
  <si>
    <t>I</t>
  </si>
  <si>
    <t>to step 5 - A &lt;&lt;&lt;</t>
  </si>
  <si>
    <r>
      <t xml:space="preserve">   </t>
    </r>
    <r>
      <rPr>
        <b/>
        <i/>
        <sz val="10"/>
        <color theme="1"/>
        <rFont val="Arial"/>
        <family val="2"/>
      </rPr>
      <t xml:space="preserve">STEP 5 - B </t>
    </r>
    <r>
      <rPr>
        <i/>
        <sz val="10"/>
        <color theme="1"/>
        <rFont val="Arial"/>
        <family val="2"/>
      </rPr>
      <t>- Operationalizing the results-based monitoring system</t>
    </r>
  </si>
  <si>
    <t>Date</t>
  </si>
  <si>
    <r>
      <t xml:space="preserve">   </t>
    </r>
    <r>
      <rPr>
        <b/>
        <i/>
        <sz val="10"/>
        <color theme="1"/>
        <rFont val="Arial"/>
        <family val="2"/>
      </rPr>
      <t>STEP 5 - C</t>
    </r>
    <r>
      <rPr>
        <i/>
        <sz val="10"/>
        <color theme="1"/>
        <rFont val="Arial"/>
        <family val="2"/>
      </rPr>
      <t xml:space="preserve"> Operationalizing the results-based monitoring system</t>
    </r>
  </si>
  <si>
    <t>to step 5 - B &lt;&lt;&lt;</t>
  </si>
  <si>
    <t>Progress:</t>
  </si>
  <si>
    <r>
      <t xml:space="preserve">   </t>
    </r>
    <r>
      <rPr>
        <b/>
        <i/>
        <sz val="10"/>
        <color theme="1"/>
        <rFont val="Arial"/>
        <family val="2"/>
      </rPr>
      <t xml:space="preserve">STEP 5 - A </t>
    </r>
    <r>
      <rPr>
        <i/>
        <sz val="10"/>
        <color theme="1"/>
        <rFont val="Arial"/>
        <family val="2"/>
      </rPr>
      <t>- Operationalizing the results-based monitoring system</t>
    </r>
  </si>
  <si>
    <t>&gt;&gt;&gt; to step 5 - B</t>
  </si>
  <si>
    <t>&gt;&gt;&gt; to step 5 - C</t>
  </si>
  <si>
    <t>STEP 1 - Assessing the Context for Adaptation</t>
  </si>
  <si>
    <t>STEP 2 - Identifying the contribution to adaptation</t>
  </si>
  <si>
    <t>STEP 4 - Defining Indicators and Setting a Baseline</t>
  </si>
  <si>
    <t>Stage A - Assigning responsibilities</t>
  </si>
  <si>
    <t>Stage B - Reporting on Progress</t>
  </si>
  <si>
    <t>Status</t>
  </si>
  <si>
    <t>Stage C - Charting Progress</t>
  </si>
  <si>
    <t>Indicator ID</t>
  </si>
  <si>
    <t>I1</t>
  </si>
  <si>
    <t>I2</t>
  </si>
  <si>
    <t>I3</t>
  </si>
  <si>
    <t>I4</t>
  </si>
  <si>
    <t>I5</t>
  </si>
  <si>
    <t>I6</t>
  </si>
  <si>
    <t>I7</t>
  </si>
  <si>
    <t>I8</t>
  </si>
  <si>
    <t>I9</t>
  </si>
  <si>
    <t>I10</t>
  </si>
  <si>
    <t>I11</t>
  </si>
  <si>
    <t>I12</t>
  </si>
  <si>
    <t>I13</t>
  </si>
  <si>
    <t>I14</t>
  </si>
  <si>
    <t>I15</t>
  </si>
  <si>
    <t>I16</t>
  </si>
  <si>
    <t>I17</t>
  </si>
  <si>
    <t>I18</t>
  </si>
  <si>
    <t>I19</t>
  </si>
  <si>
    <t>I20</t>
  </si>
  <si>
    <t>I21</t>
  </si>
  <si>
    <t>I22</t>
  </si>
  <si>
    <t>I23</t>
  </si>
  <si>
    <t>I24</t>
  </si>
  <si>
    <t>I25</t>
  </si>
  <si>
    <t>I26</t>
  </si>
  <si>
    <t>I27</t>
  </si>
  <si>
    <t>I28</t>
  </si>
  <si>
    <t>I29</t>
  </si>
  <si>
    <t>I30</t>
  </si>
  <si>
    <t>O1</t>
  </si>
  <si>
    <t>Please also refer to our tutorial video at</t>
  </si>
  <si>
    <t>▲ increasing</t>
  </si>
  <si>
    <t>▼ decreasing</t>
  </si>
  <si>
    <t>(copy from here)</t>
  </si>
  <si>
    <r>
      <rPr>
        <b/>
        <i/>
        <sz val="10"/>
        <color theme="1"/>
        <rFont val="Arial"/>
        <family val="2"/>
      </rPr>
      <t>Ready to go on?</t>
    </r>
    <r>
      <rPr>
        <b/>
        <sz val="10"/>
        <color theme="1"/>
        <rFont val="Arial"/>
        <family val="2"/>
      </rPr>
      <t xml:space="preserve"> </t>
    </r>
    <r>
      <rPr>
        <sz val="10"/>
        <color theme="1"/>
        <rFont val="Arial"/>
        <family val="2"/>
      </rPr>
      <t>Simply indicate 'yes' once you have completed this section.</t>
    </r>
  </si>
  <si>
    <t>Instruments</t>
  </si>
  <si>
    <t>Result</t>
  </si>
  <si>
    <t>Please elaborate on your reasoning…</t>
  </si>
  <si>
    <t xml:space="preserve">[continuous]    </t>
  </si>
  <si>
    <t>please select</t>
  </si>
  <si>
    <t>Component</t>
  </si>
  <si>
    <t>Output 1</t>
  </si>
  <si>
    <t>Output 2</t>
  </si>
  <si>
    <t>Dimension (see step 2)</t>
  </si>
  <si>
    <t>Adaptation Action</t>
  </si>
  <si>
    <t>Building Adaptive Capacity</t>
  </si>
  <si>
    <t>Please Select</t>
  </si>
  <si>
    <t>Output 3</t>
  </si>
  <si>
    <t>Output 4</t>
  </si>
  <si>
    <t>Verkettung</t>
  </si>
  <si>
    <t>Indicator 1</t>
  </si>
  <si>
    <t>Qualitative</t>
  </si>
  <si>
    <t>Target</t>
  </si>
  <si>
    <t>Indicator 2</t>
  </si>
  <si>
    <t>type your comment…</t>
  </si>
  <si>
    <t>Quantitative</t>
  </si>
  <si>
    <t>please provide a definition of the indicator…</t>
  </si>
  <si>
    <t>Please identify the group and person responsible for the monitoring, the intended data source as well as the time intervalls in which measurements ought to be carried out.</t>
  </si>
  <si>
    <t>1 month</t>
  </si>
  <si>
    <t>2 months</t>
  </si>
  <si>
    <t>3 months</t>
  </si>
  <si>
    <t>4 months</t>
  </si>
  <si>
    <t>5 months</t>
  </si>
  <si>
    <t>6 months</t>
  </si>
  <si>
    <t>12 months</t>
  </si>
  <si>
    <t>18 months</t>
  </si>
  <si>
    <t>24 months</t>
  </si>
  <si>
    <t xml:space="preserve">Responsible for monitoring:   </t>
  </si>
  <si>
    <t xml:space="preserve">Monitoring to take place every:   </t>
  </si>
  <si>
    <t xml:space="preserve">Please successively fill in the blanks.  </t>
  </si>
  <si>
    <t>Reporting on Progress</t>
  </si>
  <si>
    <r>
      <rPr>
        <b/>
        <sz val="10"/>
        <color theme="1"/>
        <rFont val="Arial"/>
        <family val="2"/>
      </rPr>
      <t>Status</t>
    </r>
    <r>
      <rPr>
        <sz val="10"/>
        <color theme="1"/>
        <rFont val="Arial"/>
        <family val="2"/>
      </rPr>
      <t xml:space="preserve"> on </t>
    </r>
  </si>
  <si>
    <t>O2</t>
  </si>
  <si>
    <t>O1-I1</t>
  </si>
  <si>
    <t>Start</t>
  </si>
  <si>
    <t>share lapsed</t>
  </si>
  <si>
    <t>progress</t>
  </si>
  <si>
    <t>Progress Index</t>
  </si>
  <si>
    <t>Progress</t>
  </si>
  <si>
    <r>
      <rPr>
        <b/>
        <sz val="10"/>
        <color theme="1"/>
        <rFont val="Arial"/>
        <family val="2"/>
      </rPr>
      <t>Progress</t>
    </r>
    <r>
      <rPr>
        <sz val="10"/>
        <color theme="1"/>
        <rFont val="Arial"/>
        <family val="2"/>
      </rPr>
      <t xml:space="preserve"> on </t>
    </r>
  </si>
  <si>
    <t>Indicator Text</t>
  </si>
  <si>
    <t>O3</t>
  </si>
  <si>
    <t>O4</t>
  </si>
  <si>
    <t>O5</t>
  </si>
  <si>
    <t>O6</t>
  </si>
  <si>
    <t>O7</t>
  </si>
  <si>
    <t>O8</t>
  </si>
  <si>
    <t>O9</t>
  </si>
  <si>
    <t>O10</t>
  </si>
  <si>
    <t>O11</t>
  </si>
  <si>
    <t>O12</t>
  </si>
  <si>
    <t>O13</t>
  </si>
  <si>
    <t>O14</t>
  </si>
  <si>
    <t>O15</t>
  </si>
  <si>
    <t>GENERAL INFORMATION</t>
  </si>
  <si>
    <t>TEXT</t>
  </si>
  <si>
    <t>ID</t>
  </si>
  <si>
    <t>Dimension</t>
  </si>
  <si>
    <t>Dimension (Step 2)</t>
  </si>
  <si>
    <t>END (intended)</t>
  </si>
  <si>
    <t>START (intended)</t>
  </si>
  <si>
    <t>Type 1</t>
  </si>
  <si>
    <t>Type 2</t>
  </si>
  <si>
    <t>Comment</t>
  </si>
  <si>
    <t>Indicator details (from STEP 4)</t>
  </si>
  <si>
    <t>Who monitors what when? (from STEP 5 - A)</t>
  </si>
  <si>
    <t>Monitoring Results (from STEP 5 - B)</t>
  </si>
  <si>
    <t xml:space="preserve">Person </t>
  </si>
  <si>
    <t>Intervall</t>
  </si>
  <si>
    <t>Person/Group</t>
  </si>
  <si>
    <t>Time intervall</t>
  </si>
  <si>
    <t>T1</t>
  </si>
  <si>
    <t>T2</t>
  </si>
  <si>
    <t>T3</t>
  </si>
  <si>
    <t>T4</t>
  </si>
  <si>
    <t>T5</t>
  </si>
  <si>
    <t>T6</t>
  </si>
  <si>
    <t>T7</t>
  </si>
  <si>
    <t>T8</t>
  </si>
  <si>
    <t>T9</t>
  </si>
  <si>
    <t>T10</t>
  </si>
  <si>
    <t>V1</t>
  </si>
  <si>
    <t>V2</t>
  </si>
  <si>
    <t>V3</t>
  </si>
  <si>
    <t>V4</t>
  </si>
  <si>
    <t>V5</t>
  </si>
  <si>
    <t>V6</t>
  </si>
  <si>
    <t>V7</t>
  </si>
  <si>
    <t>V8</t>
  </si>
  <si>
    <t>V9</t>
  </si>
  <si>
    <t>V10</t>
  </si>
  <si>
    <t>Today</t>
  </si>
  <si>
    <t xml:space="preserve">Project Progress Overview </t>
  </si>
  <si>
    <t>Single Indicator Progress. Please select an indicator to be displayed.</t>
  </si>
  <si>
    <t>Table of Content</t>
  </si>
  <si>
    <t>Start Date</t>
  </si>
  <si>
    <t>month</t>
  </si>
  <si>
    <t>year</t>
  </si>
  <si>
    <t>January</t>
  </si>
  <si>
    <t>February</t>
  </si>
  <si>
    <t>March</t>
  </si>
  <si>
    <t>April</t>
  </si>
  <si>
    <t>May</t>
  </si>
  <si>
    <t>June</t>
  </si>
  <si>
    <t>July</t>
  </si>
  <si>
    <t>August</t>
  </si>
  <si>
    <t>September</t>
  </si>
  <si>
    <t>October</t>
  </si>
  <si>
    <t>November</t>
  </si>
  <si>
    <t>December</t>
  </si>
  <si>
    <t>Progress Chart Component 3</t>
  </si>
  <si>
    <r>
      <t>List of all indicators and status</t>
    </r>
    <r>
      <rPr>
        <sz val="10"/>
        <color theme="1"/>
        <rFont val="Arial"/>
        <family val="2"/>
      </rPr>
      <t xml:space="preserve"> as of</t>
    </r>
  </si>
  <si>
    <t>months</t>
  </si>
  <si>
    <t>Intended duration:</t>
  </si>
  <si>
    <t>Start date:</t>
  </si>
  <si>
    <t>number of</t>
  </si>
  <si>
    <t>duration in months</t>
  </si>
  <si>
    <t>Duration in months</t>
  </si>
  <si>
    <t># of days lapsed since start</t>
  </si>
  <si>
    <t>(dd.mm.yyyy)</t>
  </si>
  <si>
    <t xml:space="preserve"> </t>
  </si>
  <si>
    <t>letzte Zahl auswerfen (größte)</t>
  </si>
  <si>
    <t>here</t>
  </si>
  <si>
    <t>Indicator 3</t>
  </si>
  <si>
    <t>Indicator 4</t>
  </si>
  <si>
    <t>Indicator 5</t>
  </si>
  <si>
    <t>Result 1</t>
  </si>
  <si>
    <t>Result ID</t>
  </si>
  <si>
    <t>Result ID and Text</t>
  </si>
  <si>
    <t>Result 2</t>
  </si>
  <si>
    <t>Result 3</t>
  </si>
  <si>
    <t>Result 4</t>
  </si>
  <si>
    <t>Result 5</t>
  </si>
  <si>
    <t>Result 6</t>
  </si>
  <si>
    <t>Result 7</t>
  </si>
  <si>
    <t>Result 8</t>
  </si>
  <si>
    <t>Result 9</t>
  </si>
  <si>
    <t>Result 10</t>
  </si>
  <si>
    <t>Result 11</t>
  </si>
  <si>
    <t>Result 12</t>
  </si>
  <si>
    <t>Result 13</t>
  </si>
  <si>
    <t>Result 14</t>
  </si>
  <si>
    <t>Result 15</t>
  </si>
  <si>
    <t>I32</t>
  </si>
  <si>
    <t>I33</t>
  </si>
  <si>
    <t>I31</t>
  </si>
  <si>
    <t>Please describe the intended result…</t>
  </si>
  <si>
    <t>Indicator text</t>
  </si>
  <si>
    <t>Result #</t>
  </si>
  <si>
    <t>R # und TEXT</t>
  </si>
  <si>
    <t>Comp text</t>
  </si>
  <si>
    <t>Building Adaptive Capacity &amp; Adaptation Action</t>
  </si>
  <si>
    <t>Result 1 (=objective)</t>
  </si>
  <si>
    <t>Responsible:</t>
  </si>
  <si>
    <t xml:space="preserve">Measurement intervalls: </t>
  </si>
  <si>
    <t>no priority</t>
  </si>
  <si>
    <t>INACTIVE</t>
  </si>
  <si>
    <t>=H243</t>
  </si>
  <si>
    <t>=H292</t>
  </si>
  <si>
    <t>=H341</t>
  </si>
  <si>
    <t>=H390</t>
  </si>
  <si>
    <t>=H439</t>
  </si>
  <si>
    <t>=H488</t>
  </si>
  <si>
    <t>=H537</t>
  </si>
  <si>
    <t>=H586</t>
  </si>
  <si>
    <t>=H635</t>
  </si>
  <si>
    <t>=H684</t>
  </si>
  <si>
    <t>=H733</t>
  </si>
  <si>
    <t>=H782</t>
  </si>
  <si>
    <t>=H831</t>
  </si>
  <si>
    <t>=H880</t>
  </si>
  <si>
    <t>=H929</t>
  </si>
  <si>
    <t>=H978</t>
  </si>
  <si>
    <t>=H1027</t>
  </si>
  <si>
    <t>=H1076</t>
  </si>
  <si>
    <t>=H1125</t>
  </si>
  <si>
    <t>=H1174</t>
  </si>
  <si>
    <t>=H1223</t>
  </si>
  <si>
    <t>=H1272</t>
  </si>
  <si>
    <t>=H1321</t>
  </si>
  <si>
    <t>=H1370</t>
  </si>
  <si>
    <t>=H1419</t>
  </si>
  <si>
    <t>=H1468</t>
  </si>
  <si>
    <t>=H1517</t>
  </si>
  <si>
    <t>=H1566</t>
  </si>
  <si>
    <t>=H1615</t>
  </si>
  <si>
    <t>=H1664</t>
  </si>
  <si>
    <t>=H1713</t>
  </si>
  <si>
    <t>=H1762</t>
  </si>
  <si>
    <t>=H1811</t>
  </si>
  <si>
    <t>J</t>
  </si>
  <si>
    <t>`</t>
  </si>
  <si>
    <t>Highes Value</t>
  </si>
  <si>
    <t>Activities</t>
  </si>
  <si>
    <t>indicate activities here</t>
  </si>
  <si>
    <t>indicate instruments here</t>
  </si>
  <si>
    <t>select result</t>
  </si>
  <si>
    <t>Result Text</t>
  </si>
  <si>
    <t>Please define up to two indicators per result and provide some details about them, including a baseline and a target.</t>
  </si>
  <si>
    <t xml:space="preserve">Data source and method of collection:   </t>
  </si>
  <si>
    <t>Source/procedure</t>
  </si>
  <si>
    <t>Data source and method of collection:</t>
  </si>
  <si>
    <t xml:space="preserve">  </t>
  </si>
  <si>
    <t>Units from   to target</t>
  </si>
  <si>
    <t>Target value</t>
  </si>
  <si>
    <t>End date</t>
  </si>
  <si>
    <t>Measured value</t>
  </si>
  <si>
    <t>Milestone value</t>
  </si>
  <si>
    <t>intended milestone value</t>
  </si>
  <si>
    <t>Workshop reports as handed in at the local partner and GIZ</t>
  </si>
  <si>
    <t>Start value</t>
  </si>
  <si>
    <t>Start date</t>
  </si>
  <si>
    <t>minor deviation</t>
  </si>
  <si>
    <t>Cluster</t>
  </si>
  <si>
    <t>to be defined below</t>
  </si>
  <si>
    <t>off track</t>
  </si>
  <si>
    <t>major deviation</t>
  </si>
  <si>
    <t>on track</t>
  </si>
  <si>
    <t>You can find the accompanying handbook</t>
  </si>
  <si>
    <t>Assessing the Context &amp; Climate Change Impact Chain</t>
  </si>
  <si>
    <t>Main actor (if applicable)</t>
  </si>
  <si>
    <t>Date 1</t>
  </si>
  <si>
    <t>Date 2</t>
  </si>
  <si>
    <t>Date 3</t>
  </si>
  <si>
    <t>Date 4</t>
  </si>
  <si>
    <t>Date 5</t>
  </si>
  <si>
    <t>Date 6</t>
  </si>
  <si>
    <t>Date 7</t>
  </si>
  <si>
    <t>Date 8</t>
  </si>
  <si>
    <t>Date 9</t>
  </si>
  <si>
    <t>Date 10</t>
  </si>
  <si>
    <t>Value 1</t>
  </si>
  <si>
    <t>Value 2</t>
  </si>
  <si>
    <t>Value 3</t>
  </si>
  <si>
    <t>Value 4</t>
  </si>
  <si>
    <t>Value 5</t>
  </si>
  <si>
    <t>Value 6</t>
  </si>
  <si>
    <t>Value 7</t>
  </si>
  <si>
    <t>Value 8</t>
  </si>
  <si>
    <t>Value 9</t>
  </si>
  <si>
    <t>Value 10</t>
  </si>
  <si>
    <t>Indicator ID und Text</t>
  </si>
  <si>
    <t>Data Source &amp; Method</t>
  </si>
  <si>
    <t xml:space="preserve"> 'on track'</t>
  </si>
  <si>
    <t xml:space="preserve"> 'minor deviation'</t>
  </si>
  <si>
    <t xml:space="preserve"> 'off track'</t>
  </si>
  <si>
    <t xml:space="preserve"> 'major deviation'</t>
  </si>
  <si>
    <t xml:space="preserve">even lower </t>
  </si>
  <si>
    <t>as much as 20% below milestone</t>
  </si>
  <si>
    <t>as much as 40% below milestone</t>
  </si>
  <si>
    <t>as much as 75% below milesone</t>
  </si>
  <si>
    <t>(no data)</t>
  </si>
  <si>
    <t>Value Num 1</t>
  </si>
  <si>
    <t>Value Num 2</t>
  </si>
  <si>
    <t>Value Num 3</t>
  </si>
  <si>
    <t>Value Num 4</t>
  </si>
  <si>
    <t>Value Num 5</t>
  </si>
  <si>
    <t>Value Num 6</t>
  </si>
  <si>
    <t>Value Num 7</t>
  </si>
  <si>
    <t>Value Num 8</t>
  </si>
  <si>
    <t>Value Num 9</t>
  </si>
  <si>
    <t>Value Num 10</t>
  </si>
  <si>
    <t>please select indicator</t>
  </si>
  <si>
    <t>Comment and current state</t>
  </si>
  <si>
    <r>
      <rPr>
        <b/>
        <sz val="10"/>
        <color theme="1"/>
        <rFont val="Arial"/>
        <family val="2"/>
      </rPr>
      <t>Results outside the area of responsibility</t>
    </r>
    <r>
      <rPr>
        <sz val="10"/>
        <color theme="1"/>
        <rFont val="Arial"/>
        <family val="2"/>
      </rPr>
      <t xml:space="preserve"> - if applicable - fill the table with results that are important for the results framework, but remain outside the area of responsibility and thus will not be actively monitored. </t>
    </r>
  </si>
  <si>
    <t>Download the accompanying guidebook</t>
  </si>
  <si>
    <t>For further information on monitoring and evaluating adaptation to climate change,
please visit :</t>
  </si>
  <si>
    <t>STEP 3 - Developing a results framework</t>
  </si>
  <si>
    <t>English</t>
  </si>
  <si>
    <t>Spanish</t>
  </si>
  <si>
    <r>
      <rPr>
        <b/>
        <i/>
        <sz val="11"/>
        <color theme="1"/>
        <rFont val="Arial"/>
        <family val="2"/>
      </rPr>
      <t>STEP 5</t>
    </r>
    <r>
      <rPr>
        <i/>
        <sz val="11"/>
        <color theme="1"/>
        <rFont val="Arial"/>
        <family val="2"/>
      </rPr>
      <t xml:space="preserve"> - Operationalizing the results-based monitoring system</t>
    </r>
  </si>
  <si>
    <t>ci:grasp</t>
  </si>
  <si>
    <r>
      <rPr>
        <b/>
        <i/>
        <sz val="10"/>
        <color theme="1"/>
        <rFont val="Arial"/>
        <family val="2"/>
      </rPr>
      <t xml:space="preserve">     </t>
    </r>
    <r>
      <rPr>
        <b/>
        <i/>
        <sz val="12"/>
        <color theme="1"/>
        <rFont val="Arial"/>
        <family val="2"/>
      </rPr>
      <t>STEP 1</t>
    </r>
    <r>
      <rPr>
        <i/>
        <sz val="12"/>
        <color theme="1"/>
        <rFont val="Arial"/>
        <family val="2"/>
      </rPr>
      <t xml:space="preserve"> - Assessing the Context for Adaptation</t>
    </r>
  </si>
  <si>
    <r>
      <t xml:space="preserve">     </t>
    </r>
    <r>
      <rPr>
        <b/>
        <i/>
        <sz val="12"/>
        <color theme="1"/>
        <rFont val="Arial"/>
        <family val="2"/>
      </rPr>
      <t>STEP 2 -</t>
    </r>
    <r>
      <rPr>
        <b/>
        <sz val="12"/>
        <color theme="1"/>
        <rFont val="Arial"/>
        <family val="2"/>
      </rPr>
      <t xml:space="preserve"> </t>
    </r>
    <r>
      <rPr>
        <i/>
        <sz val="12"/>
        <color theme="1"/>
        <rFont val="Arial"/>
        <family val="2"/>
      </rPr>
      <t>Identifying the contribution to adaptation</t>
    </r>
  </si>
  <si>
    <t xml:space="preserve">For further details please see the description of Step 2 in </t>
  </si>
  <si>
    <t>Adaptation made to measure</t>
  </si>
  <si>
    <r>
      <t xml:space="preserve">What composition of the dimensions </t>
    </r>
    <r>
      <rPr>
        <b/>
        <sz val="10"/>
        <color theme="1"/>
        <rFont val="Arial"/>
        <family val="2"/>
      </rPr>
      <t>adaptive capacity</t>
    </r>
    <r>
      <rPr>
        <sz val="10"/>
        <color theme="1"/>
        <rFont val="Arial"/>
        <family val="2"/>
      </rPr>
      <t xml:space="preserve"> and conducting </t>
    </r>
    <r>
      <rPr>
        <b/>
        <sz val="10"/>
        <color theme="1"/>
        <rFont val="Arial"/>
        <family val="2"/>
      </rPr>
      <t>adaptation actions</t>
    </r>
    <r>
      <rPr>
        <sz val="10"/>
        <color theme="1"/>
        <rFont val="Arial"/>
        <family val="2"/>
      </rPr>
      <t xml:space="preserve"> does your project have?</t>
    </r>
  </si>
  <si>
    <t>Activities of other organizations</t>
  </si>
  <si>
    <t>Climate sensitivity describes the degree to which a system is adversly or beneficially affected by a given climate change exposure.</t>
  </si>
  <si>
    <t xml:space="preserve">Degree of climate stress upon a particular system of interest; either long-term changes in climate conditions, or changes in climate variability, including the magnitude and frequency of extreme events. </t>
  </si>
  <si>
    <t>Download from AdaptationCommunity.net</t>
  </si>
  <si>
    <t>What are the characteristics of the system which make it susceptible to adverse effects of the changing climate signal(s)?</t>
  </si>
  <si>
    <t>Which structures and resources within the system will allow to address climate change impacts? (Knowledge, Technology, Institutions, Economic and Financial resources)</t>
  </si>
  <si>
    <t>Please provide an estimate.</t>
  </si>
  <si>
    <r>
      <t xml:space="preserve">The </t>
    </r>
    <r>
      <rPr>
        <b/>
        <sz val="10"/>
        <color rgb="FFC00000"/>
        <rFont val="Arial"/>
        <family val="2"/>
      </rPr>
      <t>climate information: global and regional adaptation support plattform (ci:grasp)</t>
    </r>
    <r>
      <rPr>
        <b/>
        <sz val="10"/>
        <color theme="1"/>
        <rFont val="Arial"/>
        <family val="2"/>
      </rPr>
      <t xml:space="preserve"> </t>
    </r>
    <r>
      <rPr>
        <sz val="10"/>
        <color theme="1"/>
        <rFont val="Arial"/>
        <family val="2"/>
      </rPr>
      <t>is a Web-based climate information service that provides decision-makers and adaptation practitioners with knowledge about climate change and its impacts. It is operated by the Potsdam Instituite for Climate Impact Research in collaboration with GIZ.</t>
    </r>
  </si>
  <si>
    <t>Exposure</t>
  </si>
  <si>
    <t>Sensitivity</t>
  </si>
  <si>
    <t>Potential Impact</t>
  </si>
  <si>
    <t>Vulnerability</t>
  </si>
  <si>
    <t>Adaptive Capacity</t>
  </si>
  <si>
    <t>System of Interest</t>
  </si>
  <si>
    <t>please insert text here…</t>
  </si>
  <si>
    <t xml:space="preserve">please insert text here… </t>
  </si>
  <si>
    <t>Exposure and sensitivity in combination determine the potential impact of climate change.</t>
  </si>
  <si>
    <r>
      <t xml:space="preserve">If you have any questions about the MACC tool, please contact </t>
    </r>
    <r>
      <rPr>
        <b/>
        <sz val="10"/>
        <color theme="1"/>
        <rFont val="Arial"/>
        <family val="2"/>
      </rPr>
      <t xml:space="preserve">timo.leiter@giz.de </t>
    </r>
    <r>
      <rPr>
        <sz val="10"/>
        <color theme="1"/>
        <rFont val="Arial"/>
        <family val="2"/>
      </rPr>
      <t xml:space="preserve">or </t>
    </r>
    <r>
      <rPr>
        <b/>
        <sz val="10"/>
        <color theme="1"/>
        <rFont val="Arial"/>
        <family val="2"/>
      </rPr>
      <t>julia.olivier@giz.de</t>
    </r>
  </si>
  <si>
    <t>You tube</t>
  </si>
  <si>
    <t xml:space="preserve">Please use the arrows to connect the boxes and </t>
  </si>
  <si>
    <t>adjust them accordingly</t>
  </si>
  <si>
    <t>Pleae</t>
  </si>
  <si>
    <r>
      <t xml:space="preserve">       </t>
    </r>
    <r>
      <rPr>
        <b/>
        <sz val="12"/>
        <color theme="1"/>
        <rFont val="Arial"/>
        <family val="2"/>
      </rPr>
      <t xml:space="preserve"> Climate Change Impact Chain</t>
    </r>
  </si>
  <si>
    <r>
      <rPr>
        <b/>
        <sz val="11"/>
        <color theme="6" tint="-0.249977111117893"/>
        <rFont val="Arial"/>
        <family val="2"/>
      </rPr>
      <t>Welcome to the MACC tool!</t>
    </r>
    <r>
      <rPr>
        <sz val="11"/>
        <color theme="1"/>
        <rFont val="Arial"/>
        <family val="2"/>
      </rPr>
      <t xml:space="preserve">
The MACC tool has been developed to assist you in </t>
    </r>
    <r>
      <rPr>
        <b/>
        <sz val="11"/>
        <color theme="1"/>
        <rFont val="Arial"/>
        <family val="2"/>
      </rPr>
      <t>setting up and running a results-based monitoring system</t>
    </r>
    <r>
      <rPr>
        <sz val="11"/>
        <color theme="1"/>
        <rFont val="Arial"/>
        <family val="2"/>
      </rPr>
      <t xml:space="preserve"> for a development project related to adaptation to climate change. It allows you to:
     -  illustrate the effects of climate change through an </t>
    </r>
    <r>
      <rPr>
        <b/>
        <sz val="11"/>
        <color theme="1"/>
        <rFont val="Arial"/>
        <family val="2"/>
      </rPr>
      <t xml:space="preserve">impact chain
     -  </t>
    </r>
    <r>
      <rPr>
        <sz val="11"/>
        <color theme="1"/>
        <rFont val="Arial"/>
        <family val="2"/>
      </rPr>
      <t xml:space="preserve">develop a </t>
    </r>
    <r>
      <rPr>
        <b/>
        <sz val="11"/>
        <color theme="1"/>
        <rFont val="Arial"/>
        <family val="2"/>
      </rPr>
      <t xml:space="preserve">theory of change
     -  </t>
    </r>
    <r>
      <rPr>
        <sz val="11"/>
        <color theme="1"/>
        <rFont val="Arial"/>
        <family val="2"/>
      </rPr>
      <t xml:space="preserve">define intended </t>
    </r>
    <r>
      <rPr>
        <b/>
        <sz val="11"/>
        <color theme="1"/>
        <rFont val="Arial"/>
        <family val="2"/>
      </rPr>
      <t>results</t>
    </r>
    <r>
      <rPr>
        <sz val="11"/>
        <color theme="1"/>
        <rFont val="Arial"/>
        <family val="2"/>
      </rPr>
      <t xml:space="preserve"> and </t>
    </r>
    <r>
      <rPr>
        <b/>
        <sz val="11"/>
        <color theme="1"/>
        <rFont val="Arial"/>
        <family val="2"/>
      </rPr>
      <t xml:space="preserve">indicators
     -  enter data directly into the speadsheets
     -  </t>
    </r>
    <r>
      <rPr>
        <sz val="11"/>
        <color theme="1"/>
        <rFont val="Arial"/>
        <family val="2"/>
      </rPr>
      <t xml:space="preserve">generate </t>
    </r>
    <r>
      <rPr>
        <b/>
        <sz val="11"/>
        <color theme="1"/>
        <rFont val="Arial"/>
        <family val="2"/>
      </rPr>
      <t>indicator progress charts</t>
    </r>
    <r>
      <rPr>
        <sz val="10"/>
        <color theme="1"/>
        <rFont val="Arial"/>
        <family val="2"/>
      </rPr>
      <t xml:space="preserve">
</t>
    </r>
    <r>
      <rPr>
        <sz val="11"/>
        <color theme="1"/>
        <rFont val="Arial"/>
        <family val="2"/>
      </rPr>
      <t xml:space="preserve">The MACC tool is based on the GIZ guidebook </t>
    </r>
    <r>
      <rPr>
        <b/>
        <sz val="11"/>
        <color rgb="FFC00000"/>
        <rFont val="Arial"/>
        <family val="2"/>
      </rPr>
      <t xml:space="preserve">'Adaptation made to </t>
    </r>
    <r>
      <rPr>
        <b/>
        <sz val="10"/>
        <color rgb="FFC00000"/>
        <rFont val="Arial"/>
        <family val="2"/>
      </rPr>
      <t>measure'</t>
    </r>
    <r>
      <rPr>
        <sz val="10"/>
        <color theme="1"/>
        <rFont val="Arial"/>
        <family val="2"/>
      </rPr>
      <t xml:space="preserve"> and its </t>
    </r>
    <r>
      <rPr>
        <b/>
        <sz val="10"/>
        <color theme="1"/>
        <rFont val="Arial"/>
        <family val="2"/>
      </rPr>
      <t xml:space="preserve">five-step approach </t>
    </r>
    <r>
      <rPr>
        <sz val="10"/>
        <color theme="1"/>
        <rFont val="Arial"/>
        <family val="2"/>
      </rPr>
      <t xml:space="preserve">for designing a results-based monitoring system (for details please see the publication and links on the right). The MACC tool can be used for project planning (Steps 1-4) and ongoing monitoring (Step 5). 
</t>
    </r>
    <r>
      <rPr>
        <sz val="11"/>
        <color theme="1"/>
        <rFont val="Arial"/>
        <family val="2"/>
      </rPr>
      <t xml:space="preserve">
The MACC tool guides you through each step (see table of contents below). There is a</t>
    </r>
    <r>
      <rPr>
        <b/>
        <sz val="11"/>
        <color theme="1"/>
        <rFont val="Arial"/>
        <family val="2"/>
      </rPr>
      <t xml:space="preserve"> video tutorial </t>
    </r>
    <r>
      <rPr>
        <sz val="11"/>
        <color theme="1"/>
        <rFont val="Arial"/>
        <family val="2"/>
      </rPr>
      <t xml:space="preserve">available for every step and a </t>
    </r>
    <r>
      <rPr>
        <b/>
        <sz val="11"/>
        <color theme="1"/>
        <rFont val="Arial"/>
        <family val="2"/>
      </rPr>
      <t xml:space="preserve">handbook </t>
    </r>
    <r>
      <rPr>
        <sz val="11"/>
        <color theme="1"/>
        <rFont val="Arial"/>
        <family val="2"/>
      </rPr>
      <t>(see links in the boxes on the right).</t>
    </r>
  </si>
  <si>
    <r>
      <rPr>
        <b/>
        <sz val="11"/>
        <color theme="1"/>
        <rFont val="Arial"/>
        <family val="2"/>
      </rPr>
      <t xml:space="preserve">Instructions: </t>
    </r>
    <r>
      <rPr>
        <sz val="11"/>
        <color theme="1"/>
        <rFont val="Arial"/>
        <family val="2"/>
      </rPr>
      <t xml:space="preserve">Step 1 can be completed as part of a stakeholder workshop and/or may be informed by a  comprehensive vulnerability assessment. Please complete boxes A to G. The </t>
    </r>
    <r>
      <rPr>
        <b/>
        <sz val="11"/>
        <color theme="1"/>
        <rFont val="Arial"/>
        <family val="2"/>
      </rPr>
      <t xml:space="preserve">Vulnerability Sourcebook </t>
    </r>
    <r>
      <rPr>
        <sz val="11"/>
        <color theme="1"/>
        <rFont val="Arial"/>
        <family val="2"/>
      </rPr>
      <t xml:space="preserve">presented on the right provides detailed guidance on how to conduct a vulnerability assessment. Please also consult the </t>
    </r>
    <r>
      <rPr>
        <b/>
        <sz val="11"/>
        <color theme="1"/>
        <rFont val="Arial"/>
        <family val="2"/>
      </rPr>
      <t>video tutorial</t>
    </r>
    <r>
      <rPr>
        <sz val="11"/>
        <color theme="1"/>
        <rFont val="Arial"/>
        <family val="2"/>
      </rPr>
      <t xml:space="preserve"> (see link in the box on the top right). 
Please use the space below to </t>
    </r>
    <r>
      <rPr>
        <b/>
        <sz val="11"/>
        <color theme="1"/>
        <rFont val="Arial"/>
        <family val="2"/>
      </rPr>
      <t>visualize a climate change impact chain</t>
    </r>
    <r>
      <rPr>
        <sz val="11"/>
        <color theme="1"/>
        <rFont val="Arial"/>
        <family val="2"/>
      </rPr>
      <t xml:space="preserve"> for your project. You find an example for a climate change impact chain on the right as well as in the video tutorial.</t>
    </r>
  </si>
  <si>
    <r>
      <t xml:space="preserve">An impact chain helps you better </t>
    </r>
    <r>
      <rPr>
        <b/>
        <sz val="10"/>
        <color theme="1"/>
        <rFont val="Arial"/>
        <family val="2"/>
      </rPr>
      <t>understand the factors that drive vulnerability</t>
    </r>
    <r>
      <rPr>
        <sz val="10"/>
        <color theme="1"/>
        <rFont val="Arial"/>
        <family val="2"/>
      </rPr>
      <t xml:space="preserve"> in the system of interest.
An impact chain can be used as basis for a vulnerability assessment and to identlfy adaptation measures.</t>
    </r>
  </si>
  <si>
    <t>Example taken from Vulnerability Sourcebook, p. 64.</t>
  </si>
  <si>
    <r>
      <t xml:space="preserve">Adaptive capacity is a set of factors which determine the </t>
    </r>
    <r>
      <rPr>
        <b/>
        <sz val="10"/>
        <color theme="1"/>
        <rFont val="Arial"/>
        <family val="2"/>
      </rPr>
      <t>capacity to generate and implement adaptation measures</t>
    </r>
    <r>
      <rPr>
        <sz val="10"/>
        <color theme="1"/>
        <rFont val="Arial"/>
        <family val="2"/>
      </rPr>
      <t xml:space="preserve"> including socio-economic, structural, institutional and technological factors.</t>
    </r>
  </si>
  <si>
    <t xml:space="preserve">      Please also refer to our tutorial video at</t>
  </si>
  <si>
    <t xml:space="preserve">     Please also refer to our tutorial video at</t>
  </si>
  <si>
    <t xml:space="preserve">        Please also refer to our tutorial video at</t>
  </si>
  <si>
    <t xml:space="preserve">       Please also refer to our tutorial video at</t>
  </si>
  <si>
    <t>Climate Sensitivity</t>
  </si>
  <si>
    <r>
      <t xml:space="preserve">How does your composition of capacity building and adaptation actions contribute to </t>
    </r>
    <r>
      <rPr>
        <b/>
        <sz val="10"/>
        <color theme="1"/>
        <rFont val="Arial"/>
        <family val="2"/>
      </rPr>
      <t>sustained development</t>
    </r>
    <r>
      <rPr>
        <sz val="10"/>
        <color theme="1"/>
        <rFont val="Arial"/>
        <family val="2"/>
      </rPr>
      <t xml:space="preserve"> (Dimension 3)?</t>
    </r>
  </si>
  <si>
    <r>
      <t xml:space="preserve">Result
</t>
    </r>
    <r>
      <rPr>
        <b/>
        <sz val="7"/>
        <color theme="0"/>
        <rFont val="Arial"/>
        <family val="2"/>
      </rPr>
      <t>outside responsibility system</t>
    </r>
  </si>
  <si>
    <r>
      <t xml:space="preserve">Result                       </t>
    </r>
    <r>
      <rPr>
        <b/>
        <sz val="7"/>
        <color theme="0"/>
        <rFont val="Arial"/>
        <family val="2"/>
      </rPr>
      <t>within responsability system</t>
    </r>
  </si>
  <si>
    <t>on page 23</t>
  </si>
  <si>
    <r>
      <rPr>
        <b/>
        <sz val="11"/>
        <color theme="1"/>
        <rFont val="Arial"/>
        <family val="2"/>
      </rPr>
      <t xml:space="preserve">Information: </t>
    </r>
    <r>
      <rPr>
        <sz val="11"/>
        <color theme="1"/>
        <rFont val="Arial"/>
        <family val="2"/>
      </rPr>
      <t xml:space="preserve">This step supports you in assessing the </t>
    </r>
    <r>
      <rPr>
        <b/>
        <sz val="11"/>
        <color rgb="FFC00000"/>
        <rFont val="Arial"/>
        <family val="2"/>
      </rPr>
      <t>context for adaptation</t>
    </r>
    <r>
      <rPr>
        <sz val="11"/>
        <color theme="1"/>
        <rFont val="Arial"/>
        <family val="2"/>
      </rPr>
      <t xml:space="preserve">:
     (A)  What is the </t>
    </r>
    <r>
      <rPr>
        <b/>
        <sz val="11"/>
        <color theme="1"/>
        <rFont val="Arial"/>
        <family val="2"/>
      </rPr>
      <t>subject and scope of the analysis</t>
    </r>
    <r>
      <rPr>
        <sz val="11"/>
        <color theme="1"/>
        <rFont val="Arial"/>
        <family val="2"/>
      </rPr>
      <t xml:space="preserve"> (the so called "System of interest")?
     (B) Which </t>
    </r>
    <r>
      <rPr>
        <b/>
        <sz val="11"/>
        <color theme="1"/>
        <rFont val="Arial"/>
        <family val="2"/>
      </rPr>
      <t>climatic changes</t>
    </r>
    <r>
      <rPr>
        <sz val="11"/>
        <color theme="1"/>
        <rFont val="Arial"/>
        <family val="2"/>
      </rPr>
      <t xml:space="preserve"> are observed or expected (exposure to climate stimuli)?
     (C) </t>
    </r>
    <r>
      <rPr>
        <b/>
        <sz val="11"/>
        <color theme="1"/>
        <rFont val="Arial"/>
        <family val="2"/>
      </rPr>
      <t>To what degree is the system of interest affected</t>
    </r>
    <r>
      <rPr>
        <sz val="11"/>
        <color theme="1"/>
        <rFont val="Arial"/>
        <family val="2"/>
      </rPr>
      <t xml:space="preserve"> by these climatic and other non-
             climatic changes (Sensitivity) and 
     (D) what is the resulting </t>
    </r>
    <r>
      <rPr>
        <b/>
        <sz val="11"/>
        <color theme="1"/>
        <rFont val="Arial"/>
        <family val="2"/>
      </rPr>
      <t>potential impact</t>
    </r>
    <r>
      <rPr>
        <sz val="11"/>
        <color theme="1"/>
        <rFont val="Arial"/>
        <family val="2"/>
      </rPr>
      <t xml:space="preserve">?
     (E) How well is the region or traget group (i.e. the system of interest) </t>
    </r>
    <r>
      <rPr>
        <b/>
        <sz val="11"/>
        <color theme="1"/>
        <rFont val="Arial"/>
        <family val="2"/>
      </rPr>
      <t>able to deal with these 
         changes?</t>
    </r>
    <r>
      <rPr>
        <sz val="11"/>
        <color theme="1"/>
        <rFont val="Arial"/>
        <family val="2"/>
      </rPr>
      <t xml:space="preserve"> This is described by the so called "</t>
    </r>
    <r>
      <rPr>
        <b/>
        <sz val="11"/>
        <color theme="1"/>
        <rFont val="Arial"/>
        <family val="2"/>
      </rPr>
      <t>Adaptive capacity</t>
    </r>
    <r>
      <rPr>
        <sz val="11"/>
        <color theme="1"/>
        <rFont val="Arial"/>
        <family val="2"/>
      </rPr>
      <t xml:space="preserve">".
     (F) What </t>
    </r>
    <r>
      <rPr>
        <b/>
        <sz val="11"/>
        <color theme="1"/>
        <rFont val="Arial"/>
        <family val="2"/>
      </rPr>
      <t>vulnerability</t>
    </r>
    <r>
      <rPr>
        <sz val="11"/>
        <color theme="1"/>
        <rFont val="Arial"/>
        <family val="2"/>
      </rPr>
      <t xml:space="preserve"> is resulting from this analysis?
     (G) What activities/projects are other organisations implementing to address these vulnerabilies?
</t>
    </r>
  </si>
  <si>
    <t xml:space="preserve">The degree to which a system is susceptible to, or unable to cope with, adverse effects of climate change, including climate variability and extremes. </t>
  </si>
  <si>
    <r>
      <rPr>
        <b/>
        <sz val="10"/>
        <color rgb="FFC00000"/>
        <rFont val="Arial"/>
        <family val="2"/>
      </rPr>
      <t>Dimension 1: building adaptive capacity:</t>
    </r>
    <r>
      <rPr>
        <sz val="10"/>
        <rFont val="Arial"/>
        <family val="2"/>
      </rPr>
      <t xml:space="preserve">
This denotes the development of problem-solving abilities </t>
    </r>
    <r>
      <rPr>
        <b/>
        <sz val="10"/>
        <rFont val="Arial"/>
        <family val="2"/>
      </rPr>
      <t>to enable the relevant actors</t>
    </r>
    <r>
      <rPr>
        <sz val="10"/>
        <rFont val="Arial"/>
        <family val="2"/>
      </rPr>
      <t xml:space="preserve"> or persons affected (local people, public agencies, private sector, etc.) </t>
    </r>
    <r>
      <rPr>
        <b/>
        <sz val="10"/>
        <rFont val="Arial"/>
        <family val="2"/>
      </rPr>
      <t>to respond better</t>
    </r>
    <r>
      <rPr>
        <sz val="10"/>
        <rFont val="Arial"/>
        <family val="2"/>
      </rPr>
      <t xml:space="preserve"> to changes in climate and to extreme weather conditions. Capacity-building projects thus boost the </t>
    </r>
    <r>
      <rPr>
        <b/>
        <i/>
        <sz val="10"/>
        <rFont val="Arial"/>
        <family val="2"/>
      </rPr>
      <t>potential</t>
    </r>
    <r>
      <rPr>
        <sz val="10"/>
        <rFont val="Arial"/>
        <family val="2"/>
      </rPr>
      <t xml:space="preserve"> for adaptation to climate change to take place.
</t>
    </r>
    <r>
      <rPr>
        <i/>
        <sz val="10"/>
        <rFont val="Arial"/>
        <family val="2"/>
      </rPr>
      <t xml:space="preserve">Examples: </t>
    </r>
    <r>
      <rPr>
        <sz val="10"/>
        <rFont val="Symbol"/>
        <family val="1"/>
        <charset val="2"/>
      </rPr>
      <t>·</t>
    </r>
    <r>
      <rPr>
        <i/>
        <sz val="10"/>
        <rFont val="Arial"/>
        <family val="2"/>
      </rPr>
      <t xml:space="preserve"> strengthening the ability to conduct vulnerability assessments, interpret and communicate relevant results; </t>
    </r>
    <r>
      <rPr>
        <sz val="10"/>
        <rFont val="Symbol"/>
        <family val="1"/>
        <charset val="2"/>
      </rPr>
      <t>·</t>
    </r>
    <r>
      <rPr>
        <i/>
        <sz val="10"/>
        <rFont val="Arial"/>
        <family val="2"/>
      </rPr>
      <t xml:space="preserve"> target group-specific interpretation, preparation and communication of climate information and advice on its use; </t>
    </r>
    <r>
      <rPr>
        <sz val="10"/>
        <rFont val="Symbol"/>
        <family val="1"/>
        <charset val="2"/>
      </rPr>
      <t>·</t>
    </r>
    <r>
      <rPr>
        <i/>
        <sz val="10"/>
        <rFont val="Arial"/>
        <family val="2"/>
      </rPr>
      <t xml:space="preserve"> capacity to develop adaptation strategies and mainstreaming climate aspects in planning processes </t>
    </r>
    <r>
      <rPr>
        <sz val="10"/>
        <rFont val="Arial"/>
        <family val="2"/>
      </rPr>
      <t xml:space="preserve">
</t>
    </r>
    <r>
      <rPr>
        <b/>
        <sz val="10"/>
        <color rgb="FFC00000"/>
        <rFont val="Arial"/>
        <family val="2"/>
      </rPr>
      <t xml:space="preserve">Dimension 2: adaptation actions: 
</t>
    </r>
    <r>
      <rPr>
        <sz val="10"/>
        <rFont val="Arial"/>
        <family val="2"/>
      </rPr>
      <t>These are</t>
    </r>
    <r>
      <rPr>
        <b/>
        <sz val="10"/>
        <rFont val="Arial"/>
        <family val="2"/>
      </rPr>
      <t xml:space="preserve"> measures that are directly reducing identified risks/vulnerabilities</t>
    </r>
    <r>
      <rPr>
        <sz val="10"/>
        <rFont val="Arial"/>
        <family val="2"/>
      </rPr>
      <t>. Like adaptation actions capitalise on adaptive capacity and ensure that the capacity is used to directly reduce specific risks or vulnerabilities.</t>
    </r>
    <r>
      <rPr>
        <b/>
        <sz val="10"/>
        <color rgb="FFC00000"/>
        <rFont val="Arial"/>
        <family val="2"/>
      </rPr>
      <t xml:space="preserve">
</t>
    </r>
    <r>
      <rPr>
        <sz val="10"/>
        <rFont val="Arial"/>
        <family val="2"/>
      </rPr>
      <t xml:space="preserve">
</t>
    </r>
    <r>
      <rPr>
        <i/>
        <sz val="10"/>
        <rFont val="Arial"/>
        <family val="2"/>
      </rPr>
      <t xml:space="preserve">Examples: </t>
    </r>
    <r>
      <rPr>
        <sz val="10"/>
        <rFont val="Symbol"/>
        <family val="1"/>
        <charset val="2"/>
      </rPr>
      <t>·</t>
    </r>
    <r>
      <rPr>
        <i/>
        <sz val="10"/>
        <rFont val="Arial"/>
        <family val="2"/>
      </rPr>
      <t xml:space="preserve"> Use of seeds or crops that are better adjusted to changing climatic conditions; </t>
    </r>
    <r>
      <rPr>
        <sz val="10"/>
        <rFont val="Symbol"/>
        <family val="1"/>
        <charset val="2"/>
      </rPr>
      <t>·</t>
    </r>
    <r>
      <rPr>
        <i/>
        <sz val="10"/>
        <rFont val="Arial"/>
        <family val="2"/>
      </rPr>
      <t xml:space="preserve"> changes in cultivation methods and/or water management; </t>
    </r>
    <r>
      <rPr>
        <sz val="10"/>
        <rFont val="Symbol"/>
        <family val="1"/>
        <charset val="2"/>
      </rPr>
      <t>·</t>
    </r>
    <r>
      <rPr>
        <i/>
        <sz val="10"/>
        <rFont val="Arial"/>
        <family val="2"/>
      </rPr>
      <t xml:space="preserve"> creation of water reservoirs; ecosystem-based measures, such as planting mangroves as protection against flooding; </t>
    </r>
    <r>
      <rPr>
        <sz val="10"/>
        <rFont val="Symbol"/>
        <family val="1"/>
        <charset val="2"/>
      </rPr>
      <t>·</t>
    </r>
    <r>
      <rPr>
        <i/>
        <sz val="10"/>
        <rFont val="Arial"/>
        <family val="2"/>
      </rPr>
      <t xml:space="preserve"> health protection measures, such as the implementation and use of heat stress warning systems; </t>
    </r>
    <r>
      <rPr>
        <sz val="10"/>
        <rFont val="Symbol"/>
        <family val="1"/>
        <charset val="2"/>
      </rPr>
      <t>·</t>
    </r>
    <r>
      <rPr>
        <i/>
        <sz val="10"/>
        <rFont val="Arial"/>
        <family val="2"/>
      </rPr>
      <t xml:space="preserve"> economic measures, such as insurance against crop failure. 
</t>
    </r>
    <r>
      <rPr>
        <sz val="10"/>
        <rFont val="Arial"/>
        <family val="2"/>
      </rPr>
      <t xml:space="preserve">
</t>
    </r>
    <r>
      <rPr>
        <b/>
        <sz val="10"/>
        <color rgb="FFC00000"/>
        <rFont val="Arial"/>
        <family val="2"/>
      </rPr>
      <t>Dimension 3: sustained development:</t>
    </r>
    <r>
      <rPr>
        <sz val="10"/>
        <color rgb="FFC00000"/>
        <rFont val="Arial"/>
        <family val="2"/>
      </rPr>
      <t xml:space="preserve"> </t>
    </r>
    <r>
      <rPr>
        <sz val="10"/>
        <rFont val="Arial"/>
        <family val="2"/>
      </rPr>
      <t xml:space="preserve">
This is </t>
    </r>
    <r>
      <rPr>
        <b/>
        <sz val="10"/>
        <rFont val="Arial"/>
        <family val="2"/>
      </rPr>
      <t>successful development despite climate change</t>
    </r>
    <r>
      <rPr>
        <sz val="10"/>
        <rFont val="Arial"/>
        <family val="2"/>
      </rPr>
      <t xml:space="preserve">. Therefore the third dimension of adaptation projects focuses primarily on achieving development goals and/or securing the progress already made despite the adverse effects of climate change. This dimension can be seen as the </t>
    </r>
    <r>
      <rPr>
        <b/>
        <sz val="10"/>
        <rFont val="Arial"/>
        <family val="2"/>
      </rPr>
      <t>overarching goal of adaptation</t>
    </r>
    <r>
      <rPr>
        <sz val="10"/>
        <rFont val="Arial"/>
        <family val="2"/>
      </rPr>
      <t xml:space="preserve"> and is therefore based on both capacity-building (Dimension 1) and direct measures to reduce identified risks (Dimension 2) as illustrated in the </t>
    </r>
    <r>
      <rPr>
        <b/>
        <sz val="10"/>
        <rFont val="Arial"/>
        <family val="2"/>
      </rPr>
      <t>pyramid on the right</t>
    </r>
    <r>
      <rPr>
        <sz val="10"/>
        <rFont val="Arial"/>
        <family val="2"/>
      </rPr>
      <t xml:space="preserve">.
                                                                                                                                                                                                                 </t>
    </r>
    <r>
      <rPr>
        <sz val="10"/>
        <color theme="0"/>
        <rFont val="Arial"/>
        <family val="2"/>
      </rPr>
      <t>f</t>
    </r>
    <r>
      <rPr>
        <sz val="10"/>
        <rFont val="Arial"/>
        <family val="2"/>
      </rPr>
      <t xml:space="preserve">
</t>
    </r>
    <r>
      <rPr>
        <b/>
        <sz val="10"/>
        <rFont val="Arial"/>
        <family val="2"/>
      </rPr>
      <t xml:space="preserve">Instructions: </t>
    </r>
    <r>
      <rPr>
        <sz val="10"/>
        <rFont val="Arial"/>
        <family val="2"/>
      </rPr>
      <t>In the first section you are asked to roughly indicate to what extent your project is aiming at enhancing adaptive capacity ('</t>
    </r>
    <r>
      <rPr>
        <b/>
        <i/>
        <sz val="10"/>
        <rFont val="Arial"/>
        <family val="2"/>
      </rPr>
      <t xml:space="preserve">potential </t>
    </r>
    <r>
      <rPr>
        <sz val="10"/>
        <rFont val="Arial"/>
        <family val="2"/>
      </rPr>
      <t xml:space="preserve">for adaptation') compared to emplyoing adaptation actions that directly reduce vulnerabilities. Please try to use percentages to show the breakdown between those two dimensions of adaptation. The </t>
    </r>
    <r>
      <rPr>
        <b/>
        <sz val="10"/>
        <rFont val="Arial"/>
        <family val="2"/>
      </rPr>
      <t>rationale</t>
    </r>
    <r>
      <rPr>
        <sz val="10"/>
        <rFont val="Arial"/>
        <family val="2"/>
      </rPr>
      <t xml:space="preserve"> is for projects to see how they can best support the adaptation needs taking into account that capacity building alone may not lead to actual adaptation.
The second section aims to encourage you to think about how the use of capacity building and adaptation actions can lead to sustained development in your particular project context.</t>
    </r>
  </si>
  <si>
    <t>Indicator</t>
  </si>
  <si>
    <t xml:space="preserve">Generally, "(no data)" appears instead of a status bar, when no data has been entered at all. However, sometimes, "(no data)" will appear even if data has been entered. That is because, in order for the status bar to work it also requires the entry of a milestone. </t>
  </si>
  <si>
    <t>The system of interest specifies the subject and scope of the analysis  e.g. a region or a sector.</t>
  </si>
  <si>
    <r>
      <rPr>
        <b/>
        <sz val="10"/>
        <rFont val="Arial"/>
        <family val="2"/>
      </rPr>
      <t xml:space="preserve">Information: </t>
    </r>
    <r>
      <rPr>
        <sz val="10"/>
        <rFont val="Arial"/>
        <family val="2"/>
      </rPr>
      <t xml:space="preserve">Based on the climate change vulnerabilities elaborated in Step 1, this second step assissts you in designing your project by identifying how it can support the adaptation process. Adaptation can be decomposed into </t>
    </r>
    <r>
      <rPr>
        <b/>
        <sz val="10"/>
        <rFont val="Arial"/>
        <family val="2"/>
      </rPr>
      <t xml:space="preserve">three 'dimensions' </t>
    </r>
    <r>
      <rPr>
        <sz val="10"/>
        <rFont val="Arial"/>
        <family val="2"/>
      </rPr>
      <t>(see Box on the right)</t>
    </r>
    <r>
      <rPr>
        <b/>
        <sz val="10"/>
        <rFont val="Arial"/>
        <family val="2"/>
      </rPr>
      <t>:</t>
    </r>
  </si>
  <si>
    <t xml:space="preserve">The term 'instruments' describes the means of implementing the measures. For example GIZ is using the categories: (1) human capacity development, (2) financing, (3) material goods, and (4) deploying experts. </t>
  </si>
  <si>
    <t>French</t>
  </si>
  <si>
    <r>
      <t xml:space="preserve">You may also think about defining </t>
    </r>
    <r>
      <rPr>
        <b/>
        <sz val="10"/>
        <color theme="1"/>
        <rFont val="Arial"/>
        <family val="2"/>
      </rPr>
      <t>milestones.</t>
    </r>
    <r>
      <rPr>
        <sz val="10"/>
        <color theme="1"/>
        <rFont val="Arial"/>
        <family val="2"/>
      </rPr>
      <t xml:space="preserve"> Milestones are the values you want to have reached at a certain time. This can be useful to monitor the progress made in achieving your target. In</t>
    </r>
    <r>
      <rPr>
        <b/>
        <sz val="10"/>
        <color theme="1"/>
        <rFont val="Arial"/>
        <family val="2"/>
      </rPr>
      <t xml:space="preserve"> Step 5 - B</t>
    </r>
    <r>
      <rPr>
        <sz val="10"/>
        <color theme="1"/>
        <rFont val="Arial"/>
        <family val="2"/>
      </rPr>
      <t xml:space="preserve"> you are asked to provide milestone values to compare them with your measured values at a certain time.</t>
    </r>
  </si>
  <si>
    <t xml:space="preserve">The milestone value is the value that is intended to be achieved at a certain date (compared to what is actually measured). The ratio between the defined milestone and the measured value is the basis for the status bar. </t>
  </si>
  <si>
    <t xml:space="preserve">If you have not asigned two indicators for each result but only one, the value provided for the one provided will be used for the other as well.  </t>
  </si>
  <si>
    <t>Spider Web Diagram</t>
  </si>
  <si>
    <r>
      <t xml:space="preserve">            </t>
    </r>
    <r>
      <rPr>
        <b/>
        <i/>
        <sz val="12"/>
        <color theme="1"/>
        <rFont val="Arial"/>
        <family val="2"/>
      </rPr>
      <t>STEP 3</t>
    </r>
    <r>
      <rPr>
        <i/>
        <sz val="12"/>
        <color theme="1"/>
        <rFont val="Arial"/>
        <family val="2"/>
      </rPr>
      <t xml:space="preserve"> - Developing a results framework</t>
    </r>
  </si>
  <si>
    <r>
      <t xml:space="preserve"> </t>
    </r>
    <r>
      <rPr>
        <b/>
        <i/>
        <sz val="12"/>
        <color theme="1"/>
        <rFont val="Arial"/>
        <family val="2"/>
      </rPr>
      <t xml:space="preserve">STEP 4 </t>
    </r>
    <r>
      <rPr>
        <i/>
        <sz val="12"/>
        <color theme="1"/>
        <rFont val="Arial"/>
        <family val="2"/>
      </rPr>
      <t>- Defining Indicators and Setting a Baseline</t>
    </r>
  </si>
  <si>
    <r>
      <t xml:space="preserve">If your adaptation activity consists of multiple </t>
    </r>
    <r>
      <rPr>
        <b/>
        <sz val="10"/>
        <color theme="1" tint="0.14999847407452621"/>
        <rFont val="Arial"/>
        <family val="2"/>
      </rPr>
      <t>components</t>
    </r>
    <r>
      <rPr>
        <sz val="10"/>
        <color theme="1" tint="0.14999847407452621"/>
        <rFont val="Arial"/>
        <family val="2"/>
      </rPr>
      <t>, please name them here:</t>
    </r>
  </si>
  <si>
    <t>Example: Mainstreaming and Capacity Building</t>
  </si>
  <si>
    <t>Example: Political frameworks for enhancing adaptive capacity of coastal communities are set up at various levels and instruments for their implementation are available</t>
  </si>
  <si>
    <t>Example: Implementation of coastal adaptation instruments</t>
  </si>
  <si>
    <r>
      <t xml:space="preserve">Draw your </t>
    </r>
    <r>
      <rPr>
        <b/>
        <sz val="10"/>
        <color theme="1"/>
        <rFont val="Arial"/>
        <family val="2"/>
      </rPr>
      <t xml:space="preserve">results framework </t>
    </r>
    <r>
      <rPr>
        <sz val="10"/>
        <color theme="1"/>
        <rFont val="Arial"/>
        <family val="2"/>
      </rPr>
      <t xml:space="preserve">below using the Tool Box on the </t>
    </r>
    <r>
      <rPr>
        <sz val="10"/>
        <color theme="1" tint="0.14999847407452621"/>
        <rFont val="Arial"/>
        <family val="2"/>
      </rPr>
      <t xml:space="preserve">right. </t>
    </r>
  </si>
  <si>
    <r>
      <rPr>
        <b/>
        <sz val="10"/>
        <rFont val="Arial"/>
        <family val="2"/>
      </rPr>
      <t>Information:</t>
    </r>
    <r>
      <rPr>
        <sz val="10"/>
        <rFont val="Arial"/>
        <family val="2"/>
      </rPr>
      <t xml:space="preserve"> You have already assessed the adaptation context of your project (Step 1) and have reflected how your project is situated within the three proposed dimensions of adaptation (Step 2). This third step encourages you to </t>
    </r>
    <r>
      <rPr>
        <b/>
        <sz val="10"/>
        <rFont val="Arial"/>
        <family val="2"/>
      </rPr>
      <t>develop a results framework</t>
    </r>
    <r>
      <rPr>
        <sz val="10"/>
        <rFont val="Arial"/>
        <family val="2"/>
      </rPr>
      <t xml:space="preserve"> for your project. 
First, you are asked about the </t>
    </r>
    <r>
      <rPr>
        <b/>
        <sz val="10"/>
        <rFont val="Arial"/>
        <family val="2"/>
      </rPr>
      <t xml:space="preserve">overall objective </t>
    </r>
    <r>
      <rPr>
        <sz val="10"/>
        <rFont val="Arial"/>
        <family val="2"/>
      </rPr>
      <t xml:space="preserve">of your project and about any </t>
    </r>
    <r>
      <rPr>
        <b/>
        <sz val="10"/>
        <rFont val="Arial"/>
        <family val="2"/>
      </rPr>
      <t>sub-components</t>
    </r>
    <r>
      <rPr>
        <sz val="10"/>
        <rFont val="Arial"/>
        <family val="2"/>
      </rPr>
      <t xml:space="preserve"> (also called "modules") the project might have. Thereafter you are asked to specify what you want to achieve - the </t>
    </r>
    <r>
      <rPr>
        <b/>
        <sz val="10"/>
        <rFont val="Arial"/>
        <family val="2"/>
      </rPr>
      <t>intended</t>
    </r>
    <r>
      <rPr>
        <sz val="10"/>
        <rFont val="Arial"/>
        <family val="2"/>
      </rPr>
      <t xml:space="preserve"> </t>
    </r>
    <r>
      <rPr>
        <b/>
        <sz val="10"/>
        <rFont val="Arial"/>
        <family val="2"/>
      </rPr>
      <t>results</t>
    </r>
    <r>
      <rPr>
        <sz val="10"/>
        <rFont val="Arial"/>
        <family val="2"/>
      </rPr>
      <t xml:space="preserve"> of your project.</t>
    </r>
  </si>
  <si>
    <r>
      <rPr>
        <b/>
        <sz val="10"/>
        <rFont val="Arial"/>
        <family val="2"/>
      </rPr>
      <t xml:space="preserve">Instructions: </t>
    </r>
    <r>
      <rPr>
        <sz val="10"/>
        <rFont val="Arial"/>
        <family val="2"/>
      </rPr>
      <t xml:space="preserve">This step is sub-divided in six action fields to successively work your way down in the hierarchy from objective to components to intended results. Please note: you are not defining indicators here yet - this is done in the next step. Step 3 is about </t>
    </r>
    <r>
      <rPr>
        <b/>
        <sz val="10"/>
        <rFont val="Arial"/>
        <family val="2"/>
      </rPr>
      <t>defining what you want to achieve (intended results)</t>
    </r>
    <r>
      <rPr>
        <sz val="10"/>
        <rFont val="Arial"/>
        <family val="2"/>
      </rPr>
      <t xml:space="preserve">. For an example and more explanations, please refer to the video tutorial in the top right corner. </t>
    </r>
  </si>
  <si>
    <t>Projects can be sub-divided into components, also known as "modules". This may help you to structure the project.</t>
  </si>
  <si>
    <t>You can find more information on results frameworks</t>
  </si>
  <si>
    <t>The handbook features an example result framework</t>
  </si>
  <si>
    <t>Component 1</t>
  </si>
  <si>
    <t>Component 2</t>
  </si>
  <si>
    <t>Component 3</t>
  </si>
  <si>
    <t>Component 4</t>
  </si>
  <si>
    <t>Component 5</t>
  </si>
  <si>
    <t xml:space="preserve">Workshops for political leaders conducted </t>
  </si>
  <si>
    <r>
      <t xml:space="preserve">Please list up to fifteen </t>
    </r>
    <r>
      <rPr>
        <b/>
        <sz val="10"/>
        <color theme="1" tint="0.14999847407452621"/>
        <rFont val="Arial"/>
        <family val="2"/>
      </rPr>
      <t>results</t>
    </r>
    <r>
      <rPr>
        <sz val="10"/>
        <color theme="1" tint="0.14999847407452621"/>
        <rFont val="Arial"/>
        <family val="2"/>
      </rPr>
      <t xml:space="preserve"> as indicated in your proposal and assign them to a </t>
    </r>
    <r>
      <rPr>
        <b/>
        <sz val="10"/>
        <color theme="1" tint="0.14999847407452621"/>
        <rFont val="Arial"/>
        <family val="2"/>
      </rPr>
      <t>component.</t>
    </r>
  </si>
  <si>
    <t xml:space="preserve">Every indicator carries a status bar in order to quickly see how well it progresses relative to set milestones (see Step 4). The status is based on the ratio between the latest measured value and the milestone value defined. It is therefore important to always define a milestone value, if the status bar should have a meaning. The following ratios define the different status lines:  </t>
  </si>
  <si>
    <r>
      <t xml:space="preserve">Please state the </t>
    </r>
    <r>
      <rPr>
        <b/>
        <sz val="10"/>
        <rFont val="Arial"/>
        <family val="2"/>
      </rPr>
      <t xml:space="preserve">objective </t>
    </r>
    <r>
      <rPr>
        <sz val="10"/>
        <rFont val="Arial"/>
        <family val="2"/>
      </rPr>
      <t>of the project:</t>
    </r>
  </si>
  <si>
    <r>
      <rPr>
        <b/>
        <sz val="10"/>
        <color theme="1"/>
        <rFont val="Arial"/>
        <family val="2"/>
      </rPr>
      <t>Information:</t>
    </r>
    <r>
      <rPr>
        <sz val="10"/>
        <color theme="1"/>
        <rFont val="Arial"/>
        <family val="2"/>
      </rPr>
      <t xml:space="preserve"> This step allows you to define indicators that enable you to take stock of the progress made toward the intended results defined in the previous step. 
Indicators should be </t>
    </r>
    <r>
      <rPr>
        <b/>
        <sz val="10"/>
        <color theme="1"/>
        <rFont val="Arial"/>
        <family val="2"/>
      </rPr>
      <t>specific, relevant and measurable</t>
    </r>
    <r>
      <rPr>
        <sz val="10"/>
        <color theme="1"/>
        <rFont val="Arial"/>
        <family val="2"/>
      </rPr>
      <t xml:space="preserve">. There is </t>
    </r>
    <r>
      <rPr>
        <b/>
        <sz val="10"/>
        <color theme="1"/>
        <rFont val="Arial"/>
        <family val="2"/>
      </rPr>
      <t>no set of generally applicable adaptation indicators.</t>
    </r>
    <r>
      <rPr>
        <sz val="10"/>
        <color theme="1"/>
        <rFont val="Arial"/>
        <family val="2"/>
      </rPr>
      <t xml:space="preserve"> Adaptation indicators need to be formulated in light of a </t>
    </r>
    <r>
      <rPr>
        <b/>
        <sz val="10"/>
        <color theme="1"/>
        <rFont val="Arial"/>
        <family val="2"/>
      </rPr>
      <t>specific context</t>
    </r>
    <r>
      <rPr>
        <sz val="10"/>
        <color theme="1"/>
        <rFont val="Arial"/>
        <family val="2"/>
      </rPr>
      <t xml:space="preserve">. It needs to be explained how the indicators measure the contribution to adaptation.
GIZ and IISD have compiled a </t>
    </r>
    <r>
      <rPr>
        <b/>
        <sz val="10"/>
        <color theme="1"/>
        <rFont val="Arial"/>
        <family val="2"/>
      </rPr>
      <t>repository of adaptation indicators</t>
    </r>
    <r>
      <rPr>
        <sz val="10"/>
        <color theme="1"/>
        <rFont val="Arial"/>
        <family val="2"/>
      </rPr>
      <t xml:space="preserve"> (see cover on the right; also available in Spanish). It presents examples of adapation indicators and explains why they are considered adaptation indicators. The indicators are illustrative and may need to be adjusted before being applied in other contexts.
</t>
    </r>
  </si>
  <si>
    <r>
      <rPr>
        <b/>
        <sz val="10"/>
        <color theme="1"/>
        <rFont val="Arial"/>
        <family val="2"/>
      </rPr>
      <t>Instructions:</t>
    </r>
    <r>
      <rPr>
        <sz val="10"/>
        <color theme="1"/>
        <rFont val="Arial"/>
        <family val="2"/>
      </rPr>
      <t xml:space="preserve"> Please define up to two indicators per result. The first results, which is the project objective, can have up to five indicators. For each indicator please specify a baseline and traget value. </t>
    </r>
  </si>
  <si>
    <r>
      <t xml:space="preserve">Note that quantitative indicators and those qualitative indicators that are quantified can be aggregated more easily. For further information, please consult the handbook.
Example indicators can be found in the publication </t>
    </r>
    <r>
      <rPr>
        <b/>
        <sz val="10"/>
        <color theme="1"/>
        <rFont val="Arial"/>
        <family val="2"/>
      </rPr>
      <t>Repository of Adaptation Indicators.</t>
    </r>
  </si>
  <si>
    <r>
      <rPr>
        <b/>
        <sz val="10"/>
        <color theme="1"/>
        <rFont val="Arial"/>
        <family val="2"/>
      </rPr>
      <t>Information:</t>
    </r>
    <r>
      <rPr>
        <sz val="10"/>
        <color theme="1"/>
        <rFont val="Arial"/>
        <family val="2"/>
      </rPr>
      <t xml:space="preserve"> STEP 5 consists of </t>
    </r>
    <r>
      <rPr>
        <sz val="10"/>
        <rFont val="Arial"/>
        <family val="2"/>
      </rPr>
      <t>three</t>
    </r>
    <r>
      <rPr>
        <sz val="10"/>
        <color theme="1"/>
        <rFont val="Arial"/>
        <family val="2"/>
      </rPr>
      <t xml:space="preserve"> stages the first of which is displayed below. This first stage provides you with an overview of the indicators you defined in the previous step and further allows you to assign monitoring rules for each and every indicator. All indicators are now also numbered from I1 to I33.</t>
    </r>
  </si>
  <si>
    <r>
      <rPr>
        <b/>
        <sz val="10"/>
        <color theme="1"/>
        <rFont val="Arial"/>
        <family val="2"/>
      </rPr>
      <t>Instructions:</t>
    </r>
    <r>
      <rPr>
        <sz val="10"/>
        <color theme="1"/>
        <rFont val="Arial"/>
        <family val="2"/>
      </rPr>
      <t xml:space="preserve"> </t>
    </r>
    <r>
      <rPr>
        <sz val="10"/>
        <rFont val="Arial"/>
        <family val="2"/>
      </rPr>
      <t xml:space="preserve">Please type the names of the person or unit responsible for monitoring in the boxes adjacent to the indicators. Please also specify the data source as well as the time intervals for measurement. </t>
    </r>
  </si>
  <si>
    <r>
      <rPr>
        <i/>
        <sz val="10"/>
        <rFont val="Arial"/>
        <family val="2"/>
      </rPr>
      <t xml:space="preserve">Example: </t>
    </r>
    <r>
      <rPr>
        <sz val="10"/>
        <rFont val="Arial"/>
        <family val="2"/>
      </rPr>
      <t>Timo Leiter (GIZ Climate Policy Team)</t>
    </r>
  </si>
  <si>
    <r>
      <rPr>
        <b/>
        <sz val="10"/>
        <color theme="1"/>
        <rFont val="Arial"/>
        <family val="2"/>
      </rPr>
      <t>Information:</t>
    </r>
    <r>
      <rPr>
        <sz val="10"/>
        <color theme="1"/>
        <rFont val="Arial"/>
        <family val="2"/>
      </rPr>
      <t xml:space="preserve"> </t>
    </r>
    <r>
      <rPr>
        <sz val="10"/>
        <color theme="1" tint="0.14999847407452621"/>
        <rFont val="Arial"/>
        <family val="2"/>
      </rPr>
      <t>STEP 5 comprises three stages the second of which is displayed below. This stage puts the monitoring system into practice. Based on the adaptation context and indicator definitions defined in previous steps, the monitoring sheets below serve to monitor the actual progress achieved.</t>
    </r>
  </si>
  <si>
    <r>
      <rPr>
        <b/>
        <sz val="10"/>
        <color theme="1"/>
        <rFont val="Arial"/>
        <family val="2"/>
      </rPr>
      <t>Instructions:</t>
    </r>
    <r>
      <rPr>
        <sz val="10"/>
        <color theme="1"/>
        <rFont val="Arial"/>
        <family val="2"/>
      </rPr>
      <t xml:space="preserve"> Action field 1 contains a </t>
    </r>
    <r>
      <rPr>
        <b/>
        <sz val="10"/>
        <color theme="1"/>
        <rFont val="Arial"/>
        <family val="2"/>
      </rPr>
      <t>list of all indicators</t>
    </r>
    <r>
      <rPr>
        <sz val="10"/>
        <color theme="1"/>
        <rFont val="Arial"/>
        <family val="2"/>
      </rPr>
      <t xml:space="preserve"> and information on their status (once data has been entered). Click on one of the indicators to jump to the respective </t>
    </r>
    <r>
      <rPr>
        <b/>
        <sz val="10"/>
        <color theme="1"/>
        <rFont val="Arial"/>
        <family val="2"/>
      </rPr>
      <t>monitoring sheet</t>
    </r>
    <r>
      <rPr>
        <sz val="10"/>
        <color theme="1"/>
        <rFont val="Arial"/>
        <family val="2"/>
      </rPr>
      <t xml:space="preserve">. 
</t>
    </r>
    <r>
      <rPr>
        <b/>
        <i/>
        <sz val="10"/>
        <color theme="1"/>
        <rFont val="Arial"/>
        <family val="2"/>
      </rPr>
      <t>Monitoring sheets</t>
    </r>
    <r>
      <rPr>
        <b/>
        <sz val="10"/>
        <color theme="1"/>
        <rFont val="Arial"/>
        <family val="2"/>
      </rPr>
      <t>:</t>
    </r>
    <r>
      <rPr>
        <sz val="10"/>
        <color theme="1"/>
        <rFont val="Arial"/>
        <family val="2"/>
      </rPr>
      <t xml:space="preserve"> </t>
    </r>
    <r>
      <rPr>
        <b/>
        <sz val="10"/>
        <color theme="1"/>
        <rFont val="Arial"/>
        <family val="2"/>
      </rPr>
      <t>Milestones and dates</t>
    </r>
    <r>
      <rPr>
        <sz val="10"/>
        <color theme="1"/>
        <rFont val="Arial"/>
        <family val="2"/>
      </rPr>
      <t xml:space="preserve"> can be defined for each indicator and subsequent measurement values entered over time. The definition of milestone values and corresponding dates has ideally taken place at the time of defining the target values (Step 4). However, it is </t>
    </r>
    <r>
      <rPr>
        <u/>
        <sz val="10"/>
        <color theme="1"/>
        <rFont val="Arial"/>
        <family val="2"/>
      </rPr>
      <t>not necessary to have a milestone value for every measurement</t>
    </r>
    <r>
      <rPr>
        <sz val="10"/>
        <color theme="1"/>
        <rFont val="Arial"/>
        <family val="2"/>
      </rPr>
      <t xml:space="preserve"> or even to have milestones at all. The milestone value is used for the </t>
    </r>
    <r>
      <rPr>
        <b/>
        <sz val="10"/>
        <color theme="1"/>
        <rFont val="Arial"/>
        <family val="2"/>
      </rPr>
      <t xml:space="preserve">Status Bar </t>
    </r>
    <r>
      <rPr>
        <sz val="10"/>
        <color theme="1"/>
        <rFont val="Arial"/>
        <family val="2"/>
      </rPr>
      <t>(see box on the right). Irrespective of possible milestones the MACC tool always calculates the percentage of the target value achieved so far based on the actual measured value (</t>
    </r>
    <r>
      <rPr>
        <b/>
        <sz val="10"/>
        <color theme="1"/>
        <rFont val="Arial"/>
        <family val="2"/>
      </rPr>
      <t>Progress Bar</t>
    </r>
    <r>
      <rPr>
        <sz val="10"/>
        <color theme="1"/>
        <rFont val="Arial"/>
        <family val="2"/>
      </rPr>
      <t xml:space="preserve">).
</t>
    </r>
    <r>
      <rPr>
        <i/>
        <sz val="10"/>
        <color theme="1"/>
        <rFont val="Arial"/>
        <family val="2"/>
      </rPr>
      <t>Please consult the Handbook for further information.</t>
    </r>
    <r>
      <rPr>
        <sz val="10"/>
        <color theme="1"/>
        <rFont val="Arial"/>
        <family val="2"/>
      </rPr>
      <t xml:space="preserve">
</t>
    </r>
  </si>
  <si>
    <r>
      <rPr>
        <b/>
        <sz val="10"/>
        <color theme="1"/>
        <rFont val="Arial"/>
        <family val="2"/>
      </rPr>
      <t>Information:</t>
    </r>
    <r>
      <rPr>
        <sz val="10"/>
        <color theme="1"/>
        <rFont val="Arial"/>
        <family val="2"/>
      </rPr>
      <t xml:space="preserve"> STEP 5 comprises three stages the third of which is displayed below. In action field 1 you can select any one indicator from the dropdown menu and a graph will show</t>
    </r>
    <r>
      <rPr>
        <sz val="9"/>
        <color theme="1"/>
        <rFont val="Arial"/>
        <family val="2"/>
      </rPr>
      <t xml:space="preserve"> its </t>
    </r>
    <r>
      <rPr>
        <sz val="10"/>
        <color theme="1"/>
        <rFont val="Arial"/>
        <family val="2"/>
      </rPr>
      <t>development</t>
    </r>
    <r>
      <rPr>
        <sz val="9"/>
        <color theme="1"/>
        <rFont val="Arial"/>
        <family val="2"/>
      </rPr>
      <t xml:space="preserve"> </t>
    </r>
    <r>
      <rPr>
        <sz val="10"/>
        <color theme="1"/>
        <rFont val="Arial"/>
        <family val="2"/>
      </rPr>
      <t xml:space="preserve">over time. In action field 2, the </t>
    </r>
    <r>
      <rPr>
        <b/>
        <sz val="10"/>
        <color theme="1"/>
        <rFont val="Arial"/>
        <family val="2"/>
      </rPr>
      <t>overall project progress</t>
    </r>
    <r>
      <rPr>
        <sz val="10"/>
        <color theme="1"/>
        <rFont val="Arial"/>
        <family val="2"/>
      </rPr>
      <t xml:space="preserve"> </t>
    </r>
    <r>
      <rPr>
        <b/>
        <sz val="10"/>
        <color theme="1"/>
        <rFont val="Arial"/>
        <family val="2"/>
      </rPr>
      <t xml:space="preserve">chart </t>
    </r>
    <r>
      <rPr>
        <sz val="10"/>
        <color theme="1"/>
        <rFont val="Arial"/>
        <family val="2"/>
      </rPr>
      <t>shows the achieved percentage of all indicators for which data has been entered. The chart therefore shows the overall progress of the project. Both graphs can be copied and pasted into other software programmes.</t>
    </r>
  </si>
  <si>
    <t>First version published 2014.</t>
  </si>
  <si>
    <t>Updated version published July 2016.</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</si>
</sst>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43" formatCode="_-* #,##0.00\ _€_-;\-* #,##0.00\ _€_-;_-* &quot;-&quot;??\ _€_-;_-@_-"/>
    <numFmt numFmtId="164" formatCode="dd/mm/yy;@"/>
    <numFmt numFmtId="165" formatCode="0_ ;\-0\ "/>
    <numFmt numFmtId="166" formatCode="dd/mm/yyyy;@"/>
    <numFmt numFmtId="167" formatCode="_(* #,##0.00_);_(* \(#,##0.00\);_(* &quot;-&quot;??_);_(@_)"/>
  </numFmts>
  <fonts count="87" x14ac:knownFonts="1">
    <font>
      <sz val="10"/>
      <color theme="1"/>
      <name val="Arial"/>
      <family val="2"/>
    </font>
    <font>
      <sz val="10"/>
      <color rgb="FFFF0000"/>
      <name val="Arial"/>
      <family val="2"/>
    </font>
    <font>
      <b/>
      <sz val="10"/>
      <color theme="1"/>
      <name val="Arial"/>
      <family val="2"/>
    </font>
    <font>
      <i/>
      <sz val="10"/>
      <color theme="1"/>
      <name val="Arial"/>
      <family val="2"/>
    </font>
    <font>
      <b/>
      <i/>
      <sz val="10"/>
      <color theme="1"/>
      <name val="Arial"/>
      <family val="2"/>
    </font>
    <font>
      <u/>
      <sz val="10"/>
      <color theme="10"/>
      <name val="Arial"/>
      <family val="2"/>
    </font>
    <font>
      <sz val="10"/>
      <color rgb="FFC00000"/>
      <name val="Arial"/>
      <family val="2"/>
    </font>
    <font>
      <u/>
      <sz val="10"/>
      <color rgb="FF0000FF"/>
      <name val="Arial"/>
      <family val="2"/>
    </font>
    <font>
      <sz val="10"/>
      <color theme="0" tint="-0.34998626667073579"/>
      <name val="Arial"/>
      <family val="2"/>
    </font>
    <font>
      <sz val="10"/>
      <name val="Arial"/>
      <family val="2"/>
    </font>
    <font>
      <b/>
      <sz val="8"/>
      <color theme="1"/>
      <name val="Arial"/>
      <family val="2"/>
    </font>
    <font>
      <sz val="16"/>
      <color rgb="FFC00000"/>
      <name val="Arial"/>
      <family val="2"/>
    </font>
    <font>
      <sz val="10"/>
      <color theme="1" tint="0.14999847407452621"/>
      <name val="Arial"/>
      <family val="2"/>
    </font>
    <font>
      <sz val="10"/>
      <color rgb="FFFFFF00"/>
      <name val="Arial"/>
      <family val="2"/>
    </font>
    <font>
      <sz val="10"/>
      <color theme="1"/>
      <name val="Arial"/>
      <family val="2"/>
    </font>
    <font>
      <b/>
      <sz val="10"/>
      <color theme="1" tint="0.14999847407452621"/>
      <name val="Arial"/>
      <family val="2"/>
    </font>
    <font>
      <b/>
      <sz val="10"/>
      <color theme="0"/>
      <name val="Arial"/>
      <family val="2"/>
    </font>
    <font>
      <sz val="10"/>
      <color theme="0"/>
      <name val="Arial"/>
      <family val="2"/>
    </font>
    <font>
      <sz val="10"/>
      <color theme="6" tint="-0.249977111117893"/>
      <name val="Arial"/>
      <family val="2"/>
    </font>
    <font>
      <sz val="9"/>
      <color theme="1"/>
      <name val="Arial"/>
      <family val="2"/>
    </font>
    <font>
      <sz val="10"/>
      <color rgb="FFFFFF00"/>
      <name val="Tahoma"/>
      <family val="2"/>
    </font>
    <font>
      <sz val="8"/>
      <color theme="1"/>
      <name val="Arial"/>
      <family val="2"/>
    </font>
    <font>
      <u/>
      <sz val="10"/>
      <color theme="11"/>
      <name val="Arial"/>
      <family val="2"/>
    </font>
    <font>
      <b/>
      <sz val="10"/>
      <name val="Arial"/>
      <family val="2"/>
    </font>
    <font>
      <sz val="10"/>
      <color theme="0" tint="-0.499984740745262"/>
      <name val="Arial"/>
      <family val="2"/>
    </font>
    <font>
      <i/>
      <sz val="10"/>
      <name val="Arial"/>
      <family val="2"/>
    </font>
    <font>
      <sz val="8"/>
      <color theme="1" tint="0.14999847407452621"/>
      <name val="Arial"/>
      <family val="2"/>
    </font>
    <font>
      <sz val="10"/>
      <color theme="4"/>
      <name val="Arial"/>
      <family val="2"/>
    </font>
    <font>
      <b/>
      <sz val="10"/>
      <color rgb="FFC00000"/>
      <name val="Arial"/>
      <family val="2"/>
    </font>
    <font>
      <sz val="16"/>
      <color theme="6"/>
      <name val="Arial"/>
      <family val="2"/>
    </font>
    <font>
      <sz val="12"/>
      <color theme="4"/>
      <name val="Arial"/>
      <family val="2"/>
    </font>
    <font>
      <sz val="10"/>
      <color theme="6" tint="0.39997558519241921"/>
      <name val="Arial"/>
      <family val="2"/>
    </font>
    <font>
      <b/>
      <sz val="10"/>
      <color theme="4"/>
      <name val="Arial"/>
      <family val="2"/>
    </font>
    <font>
      <b/>
      <sz val="10"/>
      <color theme="6"/>
      <name val="Arial"/>
      <family val="2"/>
    </font>
    <font>
      <u/>
      <sz val="10"/>
      <color theme="4"/>
      <name val="Arial"/>
      <family val="2"/>
    </font>
    <font>
      <sz val="8"/>
      <color rgb="FFFFFF00"/>
      <name val="Arial"/>
      <family val="2"/>
    </font>
    <font>
      <b/>
      <sz val="14"/>
      <color theme="6"/>
      <name val="Arial"/>
      <family val="2"/>
    </font>
    <font>
      <sz val="10"/>
      <color theme="6" tint="0.59999389629810485"/>
      <name val="Arial"/>
      <family val="2"/>
    </font>
    <font>
      <sz val="8"/>
      <color theme="0"/>
      <name val="Arial"/>
      <family val="2"/>
    </font>
    <font>
      <sz val="5"/>
      <color theme="1"/>
      <name val="Arial"/>
      <family val="2"/>
    </font>
    <font>
      <sz val="5"/>
      <color theme="1" tint="0.14999847407452621"/>
      <name val="Arial"/>
      <family val="2"/>
    </font>
    <font>
      <sz val="10"/>
      <color rgb="FFFE0000"/>
      <name val="Arial"/>
      <family val="2"/>
    </font>
    <font>
      <sz val="10"/>
      <color rgb="FFFFFF99"/>
      <name val="Arial"/>
      <family val="2"/>
    </font>
    <font>
      <sz val="10"/>
      <color rgb="FFFF0000"/>
      <name val="Verdana"/>
      <family val="2"/>
    </font>
    <font>
      <sz val="4"/>
      <color theme="1" tint="0.14999847407452621"/>
      <name val="Arial"/>
      <family val="2"/>
    </font>
    <font>
      <b/>
      <sz val="8"/>
      <color theme="1" tint="0.14999847407452621"/>
      <name val="Arial"/>
      <family val="2"/>
    </font>
    <font>
      <sz val="10"/>
      <color theme="6"/>
      <name val="Arial"/>
      <family val="2"/>
    </font>
    <font>
      <sz val="10"/>
      <color rgb="FFFFFFFF"/>
      <name val="Arial"/>
      <family val="2"/>
    </font>
    <font>
      <sz val="6"/>
      <name val="Arial"/>
      <family val="2"/>
    </font>
    <font>
      <sz val="11"/>
      <color theme="1"/>
      <name val="Arial"/>
      <family val="2"/>
    </font>
    <font>
      <sz val="10"/>
      <color theme="2" tint="-9.9978637043366805E-2"/>
      <name val="Arial"/>
      <family val="2"/>
    </font>
    <font>
      <b/>
      <sz val="8"/>
      <color theme="1" tint="0.14999847407452621"/>
      <name val="Arial"/>
      <family val="2"/>
    </font>
    <font>
      <sz val="9"/>
      <name val="Arial"/>
      <family val="2"/>
    </font>
    <font>
      <sz val="9"/>
      <color rgb="FFFF0000"/>
      <name val="Arial"/>
      <family val="2"/>
    </font>
    <font>
      <sz val="9"/>
      <color rgb="FFDA0000"/>
      <name val="Arial"/>
      <family val="2"/>
    </font>
    <font>
      <sz val="8"/>
      <name val="Arial"/>
      <family val="2"/>
    </font>
    <font>
      <b/>
      <sz val="8"/>
      <name val="Arial"/>
      <family val="2"/>
    </font>
    <font>
      <sz val="9"/>
      <color theme="1" tint="0.14999847407452621"/>
      <name val="Arial"/>
      <family val="2"/>
    </font>
    <font>
      <b/>
      <sz val="7"/>
      <color theme="0"/>
      <name val="Arial"/>
      <family val="2"/>
    </font>
    <font>
      <sz val="11"/>
      <color theme="1"/>
      <name val="Calibri"/>
      <family val="2"/>
      <scheme val="minor"/>
    </font>
    <font>
      <b/>
      <sz val="11"/>
      <color theme="1"/>
      <name val="Calibri"/>
      <family val="2"/>
      <scheme val="minor"/>
    </font>
    <font>
      <b/>
      <sz val="11"/>
      <color rgb="FFC00000"/>
      <name val="Arial"/>
      <family val="2"/>
    </font>
    <font>
      <b/>
      <sz val="11"/>
      <name val="Arial"/>
      <family val="2"/>
    </font>
    <font>
      <u/>
      <sz val="11"/>
      <color theme="10"/>
      <name val="Calibri"/>
      <family val="2"/>
      <scheme val="minor"/>
    </font>
    <font>
      <sz val="11"/>
      <color indexed="8"/>
      <name val="Calibri"/>
      <family val="2"/>
    </font>
    <font>
      <sz val="10"/>
      <color indexed="72"/>
      <name val="MS Sans Serif"/>
      <family val="2"/>
    </font>
    <font>
      <b/>
      <sz val="11"/>
      <color theme="1"/>
      <name val="Arial"/>
      <family val="2"/>
    </font>
    <font>
      <b/>
      <sz val="20"/>
      <color theme="1"/>
      <name val="Arial"/>
      <family val="2"/>
    </font>
    <font>
      <b/>
      <sz val="11"/>
      <color theme="6" tint="-0.249977111117893"/>
      <name val="Arial"/>
      <family val="2"/>
    </font>
    <font>
      <b/>
      <i/>
      <sz val="11"/>
      <color theme="1"/>
      <name val="Arial"/>
      <family val="2"/>
    </font>
    <font>
      <i/>
      <sz val="11"/>
      <color theme="1"/>
      <name val="Arial"/>
      <family val="2"/>
    </font>
    <font>
      <b/>
      <sz val="11"/>
      <color theme="10"/>
      <name val="Arial"/>
      <family val="2"/>
    </font>
    <font>
      <b/>
      <i/>
      <sz val="12"/>
      <color theme="1"/>
      <name val="Arial"/>
      <family val="2"/>
    </font>
    <font>
      <i/>
      <sz val="12"/>
      <color theme="1"/>
      <name val="Arial"/>
      <family val="2"/>
    </font>
    <font>
      <b/>
      <sz val="12"/>
      <color theme="1"/>
      <name val="Arial"/>
      <family val="2"/>
    </font>
    <font>
      <b/>
      <i/>
      <sz val="10"/>
      <name val="Arial"/>
      <family val="2"/>
    </font>
    <font>
      <sz val="10"/>
      <name val="Symbol"/>
      <family val="1"/>
      <charset val="2"/>
    </font>
    <font>
      <b/>
      <sz val="10"/>
      <color theme="3" tint="0.39997558519241921"/>
      <name val="Arial"/>
      <family val="2"/>
    </font>
    <font>
      <b/>
      <sz val="10"/>
      <color theme="6" tint="-0.249977111117893"/>
      <name val="Arial"/>
      <family val="2"/>
    </font>
    <font>
      <b/>
      <sz val="10"/>
      <color theme="2" tint="-0.499984740745262"/>
      <name val="Arial"/>
      <family val="2"/>
    </font>
    <font>
      <b/>
      <sz val="10"/>
      <color theme="9" tint="-0.249977111117893"/>
      <name val="Arial"/>
      <family val="2"/>
    </font>
    <font>
      <sz val="10"/>
      <color theme="2" tint="-0.499984740745262"/>
      <name val="Arial"/>
      <family val="2"/>
    </font>
    <font>
      <b/>
      <u/>
      <sz val="10"/>
      <color theme="1"/>
      <name val="Arial"/>
      <family val="2"/>
    </font>
    <font>
      <b/>
      <sz val="16"/>
      <color rgb="FFC00000"/>
      <name val="Arial"/>
      <family val="2"/>
    </font>
    <font>
      <sz val="11"/>
      <color theme="0"/>
      <name val="Arial"/>
      <family val="2"/>
    </font>
    <font>
      <sz val="12"/>
      <color theme="1"/>
      <name val="Arial"/>
      <family val="2"/>
    </font>
    <font>
      <u/>
      <sz val="10"/>
      <color theme="1"/>
      <name val="Arial"/>
      <family val="2"/>
    </font>
  </fonts>
  <fills count="18">
    <fill>
      <patternFill patternType="none"/>
    </fill>
    <fill>
      <patternFill patternType="gray125"/>
    </fill>
    <fill>
      <patternFill patternType="solid">
        <fgColor theme="0"/>
        <bgColor indexed="64"/>
      </patternFill>
    </fill>
    <fill>
      <patternFill patternType="solid">
        <fgColor rgb="FFC00000"/>
        <bgColor indexed="64"/>
      </patternFill>
    </fill>
    <fill>
      <patternFill patternType="solid">
        <fgColor theme="1" tint="0.14999847407452621"/>
        <bgColor indexed="64"/>
      </patternFill>
    </fill>
    <fill>
      <patternFill patternType="solid">
        <fgColor theme="0" tint="-4.9989318521683403E-2"/>
        <bgColor indexed="64"/>
      </patternFill>
    </fill>
    <fill>
      <patternFill patternType="solid">
        <fgColor theme="6"/>
        <bgColor indexed="64"/>
      </patternFill>
    </fill>
    <fill>
      <patternFill patternType="solid">
        <fgColor theme="4"/>
        <bgColor indexed="64"/>
      </patternFill>
    </fill>
    <fill>
      <patternFill patternType="solid">
        <fgColor theme="1"/>
        <bgColor indexed="64"/>
      </patternFill>
    </fill>
    <fill>
      <patternFill patternType="solid">
        <fgColor theme="6" tint="0.59999389629810485"/>
        <bgColor indexed="64"/>
      </patternFill>
    </fill>
    <fill>
      <patternFill patternType="solid">
        <fgColor theme="5"/>
        <bgColor indexed="64"/>
      </patternFill>
    </fill>
    <fill>
      <patternFill patternType="solid">
        <fgColor rgb="FFC0504D"/>
        <bgColor rgb="FF000000"/>
      </patternFill>
    </fill>
    <fill>
      <patternFill patternType="solid">
        <fgColor theme="7" tint="-0.249977111117893"/>
        <bgColor indexed="64"/>
      </patternFill>
    </fill>
    <fill>
      <patternFill patternType="solid">
        <fgColor theme="9" tint="0.39997558519241921"/>
        <bgColor indexed="64"/>
      </patternFill>
    </fill>
    <fill>
      <patternFill patternType="solid">
        <fgColor theme="4" tint="0.59999389629810485"/>
        <bgColor indexed="64"/>
      </patternFill>
    </fill>
    <fill>
      <patternFill patternType="solid">
        <fgColor theme="2" tint="-9.9978637043366805E-2"/>
        <bgColor indexed="64"/>
      </patternFill>
    </fill>
    <fill>
      <patternFill patternType="solid">
        <fgColor theme="6" tint="0.39997558519241921"/>
        <bgColor indexed="64"/>
      </patternFill>
    </fill>
    <fill>
      <patternFill patternType="solid">
        <fgColor rgb="FFEDD12B"/>
        <bgColor indexed="64"/>
      </patternFill>
    </fill>
  </fills>
  <borders count="31">
    <border>
      <left/>
      <right/>
      <top/>
      <bottom/>
      <diagonal/>
    </border>
    <border>
      <left/>
      <right style="medium">
        <color theme="0"/>
      </right>
      <top/>
      <bottom/>
      <diagonal/>
    </border>
    <border>
      <left/>
      <right/>
      <top/>
      <bottom style="medium">
        <color theme="0"/>
      </bottom>
      <diagonal/>
    </border>
    <border>
      <left/>
      <right/>
      <top style="medium">
        <color theme="0"/>
      </top>
      <bottom style="medium">
        <color theme="0"/>
      </bottom>
      <diagonal/>
    </border>
    <border>
      <left/>
      <right/>
      <top/>
      <bottom style="thin">
        <color auto="1"/>
      </bottom>
      <diagonal/>
    </border>
    <border>
      <left/>
      <right/>
      <top style="thin">
        <color auto="1"/>
      </top>
      <bottom/>
      <diagonal/>
    </border>
    <border>
      <left style="medium">
        <color theme="0"/>
      </left>
      <right/>
      <top/>
      <bottom/>
      <diagonal/>
    </border>
    <border>
      <left style="thin">
        <color auto="1"/>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top/>
      <bottom/>
      <diagonal/>
    </border>
    <border>
      <left/>
      <right style="thin">
        <color auto="1"/>
      </right>
      <top/>
      <bottom/>
      <diagonal/>
    </border>
    <border>
      <left/>
      <right/>
      <top/>
      <bottom style="dashDot">
        <color theme="0" tint="-0.499984740745262"/>
      </bottom>
      <diagonal/>
    </border>
    <border>
      <left/>
      <right/>
      <top style="thin">
        <color auto="1"/>
      </top>
      <bottom style="thin">
        <color theme="0" tint="-0.24994659260841701"/>
      </bottom>
      <diagonal/>
    </border>
    <border>
      <left/>
      <right/>
      <top style="thin">
        <color theme="0" tint="-0.24994659260841701"/>
      </top>
      <bottom style="thin">
        <color theme="0" tint="-0.24994659260841701"/>
      </bottom>
      <diagonal/>
    </border>
    <border>
      <left/>
      <right/>
      <top style="thin">
        <color theme="0" tint="-0.24994659260841701"/>
      </top>
      <bottom style="thin">
        <color auto="1"/>
      </bottom>
      <diagonal/>
    </border>
    <border>
      <left style="thin">
        <color theme="0" tint="-0.24994659260841701"/>
      </left>
      <right/>
      <top style="thin">
        <color auto="1"/>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style="thin">
        <color theme="0" tint="-0.24994659260841701"/>
      </left>
      <right/>
      <top style="thin">
        <color theme="0" tint="-0.24994659260841701"/>
      </top>
      <bottom style="thin">
        <color auto="1"/>
      </bottom>
      <diagonal/>
    </border>
    <border>
      <left/>
      <right style="thin">
        <color theme="0" tint="-4.9989318521683403E-2"/>
      </right>
      <top style="thin">
        <color auto="1"/>
      </top>
      <bottom style="thin">
        <color auto="1"/>
      </bottom>
      <diagonal/>
    </border>
    <border>
      <left style="thin">
        <color theme="0" tint="-4.9989318521683403E-2"/>
      </left>
      <right/>
      <top style="thin">
        <color auto="1"/>
      </top>
      <bottom style="thin">
        <color auto="1"/>
      </bottom>
      <diagonal/>
    </border>
    <border>
      <left/>
      <right style="thin">
        <color theme="0" tint="-4.9989318521683403E-2"/>
      </right>
      <top/>
      <bottom style="thin">
        <color auto="1"/>
      </bottom>
      <diagonal/>
    </border>
    <border>
      <left style="thin">
        <color theme="0" tint="-4.9989318521683403E-2"/>
      </left>
      <right/>
      <top/>
      <bottom style="thin">
        <color auto="1"/>
      </bottom>
      <diagonal/>
    </border>
    <border>
      <left style="thin">
        <color theme="0" tint="-4.9989318521683403E-2"/>
      </left>
      <right/>
      <top style="thin">
        <color theme="0" tint="-4.9989318521683403E-2"/>
      </top>
      <bottom style="thin">
        <color theme="1"/>
      </bottom>
      <diagonal/>
    </border>
    <border>
      <left/>
      <right/>
      <top style="thin">
        <color theme="0" tint="-4.9989318521683403E-2"/>
      </top>
      <bottom style="thin">
        <color theme="1"/>
      </bottom>
      <diagonal/>
    </border>
    <border>
      <left/>
      <right style="thin">
        <color theme="0" tint="-4.9989318521683403E-2"/>
      </right>
      <top style="thin">
        <color theme="0" tint="-4.9989318521683403E-2"/>
      </top>
      <bottom style="thin">
        <color theme="1"/>
      </bottom>
      <diagonal/>
    </border>
  </borders>
  <cellStyleXfs count="155">
    <xf numFmtId="0" fontId="0" fillId="0" borderId="0"/>
    <xf numFmtId="0" fontId="5" fillId="0" borderId="0" applyNumberFormat="0" applyFill="0" applyBorder="0" applyAlignment="0" applyProtection="0"/>
    <xf numFmtId="9" fontId="14" fillId="0" borderId="0" applyFon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43" fontId="14" fillId="0" borderId="0" applyFon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59" fillId="0" borderId="0"/>
    <xf numFmtId="0" fontId="63" fillId="0" borderId="0" applyNumberFormat="0" applyFill="0" applyBorder="0" applyAlignment="0" applyProtection="0"/>
    <xf numFmtId="167" fontId="59" fillId="0" borderId="0" applyFont="0" applyFill="0" applyBorder="0" applyAlignment="0" applyProtection="0"/>
    <xf numFmtId="43" fontId="64" fillId="0" borderId="0" applyFont="0" applyFill="0" applyBorder="0" applyAlignment="0" applyProtection="0"/>
    <xf numFmtId="0" fontId="64" fillId="0" borderId="0"/>
    <xf numFmtId="0" fontId="65" fillId="0" borderId="0"/>
    <xf numFmtId="9" fontId="64" fillId="0" borderId="0" applyFont="0" applyFill="0" applyBorder="0" applyAlignment="0" applyProtection="0"/>
  </cellStyleXfs>
  <cellXfs count="529">
    <xf numFmtId="0" fontId="0" fillId="0" borderId="0" xfId="0"/>
    <xf numFmtId="0" fontId="0" fillId="2" borderId="0" xfId="0" applyFill="1"/>
    <xf numFmtId="0" fontId="3" fillId="2" borderId="0" xfId="0" applyFont="1" applyFill="1"/>
    <xf numFmtId="0" fontId="0" fillId="4" borderId="0" xfId="0" applyFill="1"/>
    <xf numFmtId="0" fontId="0" fillId="2" borderId="0" xfId="0" applyFill="1" applyBorder="1"/>
    <xf numFmtId="0" fontId="6" fillId="2" borderId="0" xfId="0" applyFont="1" applyFill="1" applyBorder="1"/>
    <xf numFmtId="0" fontId="0" fillId="2" borderId="0" xfId="0" applyFill="1" applyAlignment="1">
      <alignment horizontal="right"/>
    </xf>
    <xf numFmtId="0" fontId="1" fillId="4" borderId="0" xfId="0" applyFont="1" applyFill="1"/>
    <xf numFmtId="0" fontId="1" fillId="2" borderId="0" xfId="0" applyFont="1" applyFill="1"/>
    <xf numFmtId="0" fontId="5" fillId="2" borderId="0" xfId="1" applyFill="1"/>
    <xf numFmtId="0" fontId="7" fillId="2" borderId="0" xfId="1" applyFont="1" applyFill="1"/>
    <xf numFmtId="0" fontId="5" fillId="0" borderId="0" xfId="1"/>
    <xf numFmtId="0" fontId="2" fillId="2" borderId="0" xfId="0" applyFont="1" applyFill="1"/>
    <xf numFmtId="0" fontId="0" fillId="2" borderId="0" xfId="0" applyFill="1" applyAlignment="1">
      <alignment horizontal="center"/>
    </xf>
    <xf numFmtId="0" fontId="9" fillId="2" borderId="0" xfId="0" applyFont="1" applyFill="1"/>
    <xf numFmtId="0" fontId="9" fillId="5" borderId="0" xfId="0" applyFont="1" applyFill="1" applyAlignment="1">
      <alignment horizontal="center"/>
    </xf>
    <xf numFmtId="0" fontId="0" fillId="2" borderId="0" xfId="0" applyFill="1" applyAlignment="1">
      <alignment horizontal="center" wrapText="1"/>
    </xf>
    <xf numFmtId="0" fontId="9" fillId="2" borderId="0" xfId="0" applyFont="1" applyFill="1" applyAlignment="1">
      <alignment horizontal="center"/>
    </xf>
    <xf numFmtId="0" fontId="0" fillId="2" borderId="1" xfId="0" applyFill="1" applyBorder="1"/>
    <xf numFmtId="0" fontId="1" fillId="4" borderId="0" xfId="0" applyFont="1" applyFill="1" applyAlignment="1">
      <alignment horizontal="right"/>
    </xf>
    <xf numFmtId="0" fontId="0" fillId="2" borderId="0" xfId="0" applyFill="1" applyAlignment="1">
      <alignment horizontal="left" vertical="top" wrapText="1"/>
    </xf>
    <xf numFmtId="0" fontId="12" fillId="4" borderId="0" xfId="0" applyFont="1" applyFill="1"/>
    <xf numFmtId="0" fontId="13" fillId="4" borderId="0" xfId="0" applyFont="1" applyFill="1"/>
    <xf numFmtId="0" fontId="9" fillId="2" borderId="0" xfId="0" applyFont="1" applyFill="1" applyAlignment="1">
      <alignment horizontal="left"/>
    </xf>
    <xf numFmtId="9" fontId="2" fillId="2" borderId="0" xfId="0" applyNumberFormat="1" applyFont="1" applyFill="1" applyAlignment="1">
      <alignment horizontal="left"/>
    </xf>
    <xf numFmtId="0" fontId="12" fillId="4" borderId="0" xfId="0" applyFont="1" applyFill="1" applyBorder="1"/>
    <xf numFmtId="0" fontId="12" fillId="4" borderId="0" xfId="0" applyFont="1" applyFill="1" applyBorder="1" applyAlignment="1">
      <alignment horizontal="center"/>
    </xf>
    <xf numFmtId="0" fontId="15" fillId="4" borderId="0" xfId="0" applyFont="1" applyFill="1" applyBorder="1" applyAlignment="1">
      <alignment horizontal="center"/>
    </xf>
    <xf numFmtId="0" fontId="5" fillId="0" borderId="0" xfId="1" applyAlignment="1">
      <alignment horizontal="right"/>
    </xf>
    <xf numFmtId="0" fontId="17" fillId="2" borderId="0" xfId="0" applyFont="1" applyFill="1"/>
    <xf numFmtId="0" fontId="9" fillId="2" borderId="0" xfId="0" applyFont="1" applyFill="1" applyBorder="1"/>
    <xf numFmtId="0" fontId="13" fillId="4" borderId="0" xfId="0" applyFont="1" applyFill="1" applyAlignment="1">
      <alignment horizontal="center"/>
    </xf>
    <xf numFmtId="9" fontId="13" fillId="4" borderId="0" xfId="2" applyFont="1" applyFill="1" applyAlignment="1">
      <alignment horizontal="center"/>
    </xf>
    <xf numFmtId="0" fontId="0" fillId="4" borderId="0" xfId="0" applyFill="1" applyBorder="1"/>
    <xf numFmtId="0" fontId="0" fillId="2" borderId="0" xfId="0" applyFill="1" applyAlignment="1">
      <alignment vertical="top" wrapText="1"/>
    </xf>
    <xf numFmtId="0" fontId="17" fillId="2" borderId="0" xfId="0" applyFont="1" applyFill="1" applyAlignment="1">
      <alignment horizontal="right"/>
    </xf>
    <xf numFmtId="0" fontId="0" fillId="2" borderId="0" xfId="0" applyFill="1" applyAlignment="1"/>
    <xf numFmtId="0" fontId="6" fillId="2" borderId="0" xfId="0" applyFont="1" applyFill="1"/>
    <xf numFmtId="0" fontId="18" fillId="2" borderId="0" xfId="0" applyFont="1" applyFill="1"/>
    <xf numFmtId="0" fontId="2" fillId="2" borderId="0" xfId="0" applyFont="1" applyFill="1" applyAlignment="1">
      <alignment horizontal="left" vertical="top"/>
    </xf>
    <xf numFmtId="0" fontId="2" fillId="2" borderId="0" xfId="0" applyFont="1" applyFill="1" applyAlignment="1">
      <alignment horizontal="center"/>
    </xf>
    <xf numFmtId="0" fontId="20" fillId="4" borderId="0" xfId="0" applyFont="1" applyFill="1"/>
    <xf numFmtId="0" fontId="12" fillId="2" borderId="0" xfId="0" applyFont="1" applyFill="1"/>
    <xf numFmtId="0" fontId="0" fillId="2" borderId="0" xfId="0" applyFill="1" applyBorder="1" applyAlignment="1">
      <alignment vertical="top" wrapText="1"/>
    </xf>
    <xf numFmtId="0" fontId="13" fillId="4" borderId="0" xfId="0" applyFont="1" applyFill="1" applyAlignment="1">
      <alignment vertical="top" wrapText="1"/>
    </xf>
    <xf numFmtId="0" fontId="21" fillId="2" borderId="0" xfId="0" applyFont="1" applyFill="1"/>
    <xf numFmtId="0" fontId="0" fillId="2" borderId="0" xfId="0" applyFill="1" applyAlignment="1">
      <alignment horizontal="left" vertical="top"/>
    </xf>
    <xf numFmtId="0" fontId="0" fillId="2" borderId="0" xfId="0" applyFill="1" applyAlignment="1">
      <alignment horizontal="left" vertical="top" wrapText="1"/>
    </xf>
    <xf numFmtId="0" fontId="0" fillId="2" borderId="0" xfId="0" applyFill="1" applyBorder="1" applyAlignment="1">
      <alignment horizontal="center"/>
    </xf>
    <xf numFmtId="0" fontId="5" fillId="2" borderId="0" xfId="1" applyFill="1" applyBorder="1" applyAlignment="1">
      <alignment horizontal="center"/>
    </xf>
    <xf numFmtId="165" fontId="12" fillId="4" borderId="0" xfId="0" applyNumberFormat="1" applyFont="1" applyFill="1"/>
    <xf numFmtId="165" fontId="0" fillId="2" borderId="0" xfId="9" applyNumberFormat="1" applyFont="1" applyFill="1" applyAlignment="1">
      <alignment horizontal="center"/>
    </xf>
    <xf numFmtId="0" fontId="0" fillId="6" borderId="0" xfId="0" applyFill="1"/>
    <xf numFmtId="0" fontId="9" fillId="2" borderId="0" xfId="0" applyFont="1" applyFill="1" applyAlignment="1">
      <alignment horizontal="left" vertical="top" wrapText="1"/>
    </xf>
    <xf numFmtId="0" fontId="0" fillId="2" borderId="0" xfId="0" applyFill="1" applyAlignment="1">
      <alignment horizontal="left" vertical="top" wrapText="1"/>
    </xf>
    <xf numFmtId="0" fontId="24" fillId="2" borderId="0" xfId="0" applyFont="1" applyFill="1" applyAlignment="1">
      <alignment vertical="top" wrapText="1"/>
    </xf>
    <xf numFmtId="0" fontId="13" fillId="4" borderId="0" xfId="0" applyFont="1" applyFill="1" applyAlignment="1">
      <alignment horizontal="left" vertical="top" wrapText="1"/>
    </xf>
    <xf numFmtId="0" fontId="0" fillId="4" borderId="0" xfId="0" applyFill="1" applyBorder="1" applyAlignment="1">
      <alignment vertical="top" wrapText="1"/>
    </xf>
    <xf numFmtId="0" fontId="0" fillId="4" borderId="0" xfId="0" applyFill="1" applyAlignment="1">
      <alignment vertical="top" wrapText="1"/>
    </xf>
    <xf numFmtId="0" fontId="0" fillId="2" borderId="0" xfId="0" applyFill="1" applyAlignment="1">
      <alignment vertical="top"/>
    </xf>
    <xf numFmtId="0" fontId="11" fillId="4" borderId="0" xfId="0" applyFont="1" applyFill="1" applyAlignment="1">
      <alignment horizontal="center" vertical="center" textRotation="90"/>
    </xf>
    <xf numFmtId="0" fontId="8" fillId="4" borderId="0" xfId="0" applyFont="1" applyFill="1" applyAlignment="1">
      <alignment horizontal="left" vertical="top"/>
    </xf>
    <xf numFmtId="0" fontId="11" fillId="4" borderId="0" xfId="0" applyFont="1" applyFill="1" applyAlignment="1">
      <alignment horizontal="right" vertical="center" textRotation="90"/>
    </xf>
    <xf numFmtId="0" fontId="10" fillId="4" borderId="0" xfId="0" applyFont="1" applyFill="1" applyAlignment="1">
      <alignment horizontal="center"/>
    </xf>
    <xf numFmtId="0" fontId="9" fillId="4" borderId="0" xfId="0" applyFont="1" applyFill="1" applyAlignment="1">
      <alignment horizontal="center"/>
    </xf>
    <xf numFmtId="0" fontId="9" fillId="2" borderId="0" xfId="0" applyFont="1" applyFill="1" applyBorder="1" applyAlignment="1">
      <alignment horizontal="right"/>
    </xf>
    <xf numFmtId="0" fontId="12" fillId="2" borderId="0" xfId="0" applyFont="1" applyFill="1" applyBorder="1" applyAlignment="1">
      <alignment horizontal="right"/>
    </xf>
    <xf numFmtId="0" fontId="6" fillId="2" borderId="0" xfId="0" applyFont="1" applyFill="1" applyBorder="1" applyAlignment="1">
      <alignment horizontal="right"/>
    </xf>
    <xf numFmtId="0" fontId="1" fillId="4" borderId="0" xfId="0" applyFont="1" applyFill="1" applyBorder="1"/>
    <xf numFmtId="0" fontId="12" fillId="2" borderId="0" xfId="0" applyFont="1" applyFill="1" applyAlignment="1">
      <alignment vertical="top" wrapText="1"/>
    </xf>
    <xf numFmtId="0" fontId="12" fillId="2" borderId="0" xfId="0" applyFont="1" applyFill="1" applyAlignment="1">
      <alignment horizontal="left" vertical="top" wrapText="1"/>
    </xf>
    <xf numFmtId="0" fontId="0" fillId="2" borderId="0" xfId="0" applyFill="1" applyAlignment="1">
      <alignment horizontal="center"/>
    </xf>
    <xf numFmtId="0" fontId="0" fillId="2" borderId="0" xfId="0" applyFill="1" applyBorder="1" applyAlignment="1">
      <alignment horizontal="center"/>
    </xf>
    <xf numFmtId="0" fontId="5" fillId="2" borderId="0" xfId="1" applyFill="1" applyBorder="1" applyAlignment="1">
      <alignment horizontal="center"/>
    </xf>
    <xf numFmtId="0" fontId="0" fillId="2" borderId="0" xfId="0" applyFill="1" applyAlignment="1">
      <alignment horizontal="left" vertical="top" wrapText="1"/>
    </xf>
    <xf numFmtId="0" fontId="4" fillId="2" borderId="0" xfId="0" applyFont="1" applyFill="1" applyAlignment="1">
      <alignment horizontal="center"/>
    </xf>
    <xf numFmtId="0" fontId="2" fillId="2" borderId="0" xfId="0" applyFont="1" applyFill="1" applyBorder="1" applyAlignment="1"/>
    <xf numFmtId="0" fontId="26" fillId="4" borderId="0" xfId="0" applyFont="1" applyFill="1"/>
    <xf numFmtId="0" fontId="27" fillId="4" borderId="0" xfId="0" applyFont="1" applyFill="1" applyBorder="1"/>
    <xf numFmtId="0" fontId="0" fillId="2" borderId="0" xfId="0" applyFont="1" applyFill="1" applyAlignment="1">
      <alignment vertical="top" wrapText="1"/>
    </xf>
    <xf numFmtId="0" fontId="0" fillId="4" borderId="0" xfId="0" applyFill="1" applyAlignment="1">
      <alignment horizontal="left" vertical="top" wrapText="1"/>
    </xf>
    <xf numFmtId="0" fontId="5" fillId="4" borderId="0" xfId="1" applyFill="1" applyBorder="1" applyAlignment="1">
      <alignment horizontal="center"/>
    </xf>
    <xf numFmtId="0" fontId="0" fillId="4" borderId="0" xfId="0" applyFill="1" applyBorder="1" applyAlignment="1">
      <alignment horizontal="center"/>
    </xf>
    <xf numFmtId="0" fontId="0" fillId="2" borderId="0" xfId="0" applyFont="1" applyFill="1"/>
    <xf numFmtId="0" fontId="9" fillId="2" borderId="0" xfId="0" applyFont="1" applyFill="1" applyBorder="1" applyAlignment="1">
      <alignment horizontal="center"/>
    </xf>
    <xf numFmtId="0" fontId="1" fillId="2" borderId="0" xfId="0" applyFont="1" applyFill="1" applyBorder="1"/>
    <xf numFmtId="0" fontId="9" fillId="2" borderId="0" xfId="0" applyFont="1" applyFill="1" applyAlignment="1">
      <alignment vertical="top"/>
    </xf>
    <xf numFmtId="0" fontId="9" fillId="2" borderId="0" xfId="0" applyFont="1" applyFill="1" applyAlignment="1">
      <alignment horizontal="center" vertical="top"/>
    </xf>
    <xf numFmtId="0" fontId="11" fillId="2" borderId="0" xfId="0" applyFont="1" applyFill="1" applyAlignment="1">
      <alignment vertical="top" textRotation="90"/>
    </xf>
    <xf numFmtId="0" fontId="0" fillId="5" borderId="7" xfId="0" applyFill="1" applyBorder="1"/>
    <xf numFmtId="0" fontId="31" fillId="4" borderId="0" xfId="0" applyFont="1" applyFill="1"/>
    <xf numFmtId="0" fontId="27" fillId="2" borderId="0" xfId="0" applyFont="1" applyFill="1"/>
    <xf numFmtId="0" fontId="34" fillId="4" borderId="0" xfId="1" applyFont="1" applyFill="1" applyBorder="1" applyAlignment="1">
      <alignment horizontal="center"/>
    </xf>
    <xf numFmtId="0" fontId="27" fillId="4" borderId="0" xfId="0" applyFont="1" applyFill="1" applyBorder="1" applyAlignment="1">
      <alignment horizontal="center"/>
    </xf>
    <xf numFmtId="0" fontId="35" fillId="4" borderId="0" xfId="0" applyFont="1" applyFill="1"/>
    <xf numFmtId="0" fontId="12" fillId="2" borderId="0" xfId="0" applyFont="1" applyFill="1" applyAlignment="1">
      <alignment horizontal="right"/>
    </xf>
    <xf numFmtId="0" fontId="17" fillId="4" borderId="0" xfId="0" applyFont="1" applyFill="1"/>
    <xf numFmtId="0" fontId="17" fillId="4" borderId="0" xfId="0" applyFont="1" applyFill="1" applyBorder="1"/>
    <xf numFmtId="0" fontId="0" fillId="2" borderId="0" xfId="0" applyFill="1" applyAlignment="1">
      <alignment horizontal="center" vertical="center"/>
    </xf>
    <xf numFmtId="0" fontId="0" fillId="2" borderId="0" xfId="0" applyFill="1" applyAlignment="1">
      <alignment horizontal="right" vertical="center"/>
    </xf>
    <xf numFmtId="0" fontId="28" fillId="2" borderId="0" xfId="0" applyFont="1" applyFill="1" applyAlignment="1">
      <alignment horizontal="right"/>
    </xf>
    <xf numFmtId="0" fontId="0" fillId="4" borderId="0" xfId="0" applyFill="1" applyAlignment="1">
      <alignment horizontal="center" wrapText="1"/>
    </xf>
    <xf numFmtId="0" fontId="5" fillId="2" borderId="0" xfId="1" applyFill="1" applyAlignment="1">
      <alignment horizontal="right"/>
    </xf>
    <xf numFmtId="0" fontId="0" fillId="2" borderId="0" xfId="0" applyFill="1" applyAlignment="1">
      <alignment horizontal="center"/>
    </xf>
    <xf numFmtId="0" fontId="0" fillId="2" borderId="0" xfId="0" applyFill="1" applyAlignment="1">
      <alignment vertical="top" wrapText="1"/>
    </xf>
    <xf numFmtId="0" fontId="0" fillId="2" borderId="0" xfId="0" applyFill="1" applyBorder="1" applyAlignment="1">
      <alignment horizontal="center"/>
    </xf>
    <xf numFmtId="0" fontId="5" fillId="2" borderId="0" xfId="1" applyFill="1" applyBorder="1" applyAlignment="1">
      <alignment horizontal="center"/>
    </xf>
    <xf numFmtId="0" fontId="0" fillId="2" borderId="0" xfId="0" applyFill="1" applyAlignment="1">
      <alignment horizontal="left" vertical="top" wrapText="1"/>
    </xf>
    <xf numFmtId="0" fontId="2" fillId="2" borderId="0" xfId="0" applyFont="1" applyFill="1" applyAlignment="1">
      <alignment horizontal="left" vertical="top"/>
    </xf>
    <xf numFmtId="14" fontId="0" fillId="2" borderId="0" xfId="0" applyNumberFormat="1" applyFill="1"/>
    <xf numFmtId="0" fontId="0" fillId="2" borderId="0" xfId="0" applyFill="1" applyAlignment="1">
      <alignment horizontal="left"/>
    </xf>
    <xf numFmtId="0" fontId="0" fillId="0" borderId="0" xfId="0" applyFill="1" applyBorder="1"/>
    <xf numFmtId="0" fontId="1" fillId="2" borderId="0" xfId="0" applyFont="1" applyFill="1" applyAlignment="1">
      <alignment horizontal="center" wrapText="1"/>
    </xf>
    <xf numFmtId="0" fontId="0" fillId="2" borderId="0" xfId="0" applyFill="1" applyAlignment="1">
      <alignment horizontal="center"/>
    </xf>
    <xf numFmtId="0" fontId="17" fillId="2" borderId="0" xfId="0" applyFont="1" applyFill="1" applyAlignment="1">
      <alignment horizontal="center"/>
    </xf>
    <xf numFmtId="0" fontId="0" fillId="2" borderId="0" xfId="0" applyFont="1" applyFill="1" applyBorder="1" applyAlignment="1">
      <alignment horizontal="left" vertical="top"/>
    </xf>
    <xf numFmtId="0" fontId="0" fillId="2" borderId="17" xfId="0" applyFont="1" applyFill="1" applyBorder="1" applyAlignment="1">
      <alignment horizontal="left" vertical="top"/>
    </xf>
    <xf numFmtId="0" fontId="0" fillId="2" borderId="0" xfId="0" applyFont="1" applyFill="1" applyBorder="1" applyAlignment="1">
      <alignment horizontal="right" vertical="top"/>
    </xf>
    <xf numFmtId="0" fontId="0" fillId="5" borderId="0" xfId="0" applyFont="1" applyFill="1" applyBorder="1" applyAlignment="1">
      <alignment horizontal="center" vertical="top"/>
    </xf>
    <xf numFmtId="0" fontId="0" fillId="2" borderId="0" xfId="0" applyFont="1" applyFill="1" applyBorder="1" applyAlignment="1">
      <alignment horizontal="center" vertical="top"/>
    </xf>
    <xf numFmtId="0" fontId="12" fillId="4" borderId="0" xfId="0" applyFont="1" applyFill="1" applyAlignment="1">
      <alignment horizontal="right"/>
    </xf>
    <xf numFmtId="164" fontId="13" fillId="4" borderId="0" xfId="0" applyNumberFormat="1" applyFont="1" applyFill="1"/>
    <xf numFmtId="0" fontId="17" fillId="2" borderId="0" xfId="0" applyFont="1" applyFill="1" applyAlignment="1">
      <alignment vertical="top" wrapText="1"/>
    </xf>
    <xf numFmtId="0" fontId="16" fillId="2" borderId="0" xfId="0" applyFont="1" applyFill="1" applyAlignment="1">
      <alignment horizontal="right"/>
    </xf>
    <xf numFmtId="0" fontId="0" fillId="2" borderId="0" xfId="0" applyFont="1" applyFill="1" applyAlignment="1">
      <alignment vertical="top"/>
    </xf>
    <xf numFmtId="0" fontId="0" fillId="2" borderId="0" xfId="0" applyFont="1" applyFill="1" applyBorder="1" applyAlignment="1">
      <alignment horizontal="left"/>
    </xf>
    <xf numFmtId="14" fontId="0" fillId="2" borderId="17" xfId="0" applyNumberFormat="1" applyFont="1" applyFill="1" applyBorder="1" applyAlignment="1">
      <alignment horizontal="left" vertical="top"/>
    </xf>
    <xf numFmtId="14" fontId="37" fillId="4" borderId="0" xfId="0" applyNumberFormat="1" applyFont="1" applyFill="1"/>
    <xf numFmtId="0" fontId="0" fillId="2" borderId="0" xfId="0" applyFill="1" applyAlignment="1">
      <alignment horizontal="center"/>
    </xf>
    <xf numFmtId="0" fontId="4" fillId="2" borderId="0" xfId="0" applyFont="1" applyFill="1" applyAlignment="1">
      <alignment horizontal="center"/>
    </xf>
    <xf numFmtId="0" fontId="23" fillId="2" borderId="0" xfId="0" applyFont="1" applyFill="1" applyAlignment="1">
      <alignment horizontal="left"/>
    </xf>
    <xf numFmtId="0" fontId="38" fillId="2" borderId="2" xfId="0" applyFont="1" applyFill="1" applyBorder="1" applyAlignment="1"/>
    <xf numFmtId="0" fontId="17" fillId="2" borderId="0" xfId="0" applyFont="1" applyFill="1" applyBorder="1" applyAlignment="1">
      <alignment horizontal="left"/>
    </xf>
    <xf numFmtId="0" fontId="9" fillId="2" borderId="0" xfId="0" applyFont="1" applyFill="1" applyBorder="1" applyAlignment="1"/>
    <xf numFmtId="0" fontId="13" fillId="4" borderId="0" xfId="0" applyFont="1" applyFill="1" applyBorder="1"/>
    <xf numFmtId="0" fontId="13" fillId="4" borderId="0" xfId="0" applyFont="1" applyFill="1" applyBorder="1" applyAlignment="1">
      <alignment horizontal="center"/>
    </xf>
    <xf numFmtId="0" fontId="39" fillId="4" borderId="0" xfId="0" applyFont="1" applyFill="1"/>
    <xf numFmtId="0" fontId="40" fillId="4" borderId="0" xfId="0" applyFont="1" applyFill="1"/>
    <xf numFmtId="9" fontId="17" fillId="2" borderId="0" xfId="0" applyNumberFormat="1" applyFont="1" applyFill="1"/>
    <xf numFmtId="0" fontId="9" fillId="2" borderId="0" xfId="0" applyFont="1" applyFill="1" applyAlignment="1">
      <alignment horizontal="left" vertical="top"/>
    </xf>
    <xf numFmtId="0" fontId="42" fillId="4" borderId="0" xfId="0" applyFont="1" applyFill="1"/>
    <xf numFmtId="0" fontId="1" fillId="2" borderId="0" xfId="0" applyFont="1" applyFill="1" applyAlignment="1">
      <alignment horizontal="left"/>
    </xf>
    <xf numFmtId="0" fontId="9" fillId="2" borderId="0" xfId="0" applyFont="1" applyFill="1" applyAlignment="1">
      <alignment horizontal="left" indent="1"/>
    </xf>
    <xf numFmtId="0" fontId="9" fillId="2" borderId="0" xfId="0" applyFont="1" applyFill="1" applyAlignment="1">
      <alignment horizontal="right"/>
    </xf>
    <xf numFmtId="0" fontId="43" fillId="4" borderId="0" xfId="0" applyFont="1" applyFill="1"/>
    <xf numFmtId="0" fontId="44" fillId="4" borderId="0" xfId="0" applyFont="1" applyFill="1"/>
    <xf numFmtId="0" fontId="41" fillId="4" borderId="0" xfId="0" applyFont="1" applyFill="1"/>
    <xf numFmtId="0" fontId="0" fillId="2" borderId="0" xfId="0" applyFill="1" applyAlignment="1">
      <alignment horizontal="center"/>
    </xf>
    <xf numFmtId="0" fontId="0" fillId="2" borderId="0" xfId="0" applyFill="1" applyBorder="1" applyAlignment="1">
      <alignment horizontal="center"/>
    </xf>
    <xf numFmtId="0" fontId="12" fillId="4" borderId="0" xfId="0" applyFont="1" applyFill="1" applyBorder="1" applyAlignment="1">
      <alignment horizontal="center"/>
    </xf>
    <xf numFmtId="0" fontId="45" fillId="4" borderId="0" xfId="0" applyFont="1" applyFill="1" applyBorder="1" applyAlignment="1">
      <alignment horizontal="center"/>
    </xf>
    <xf numFmtId="0" fontId="26" fillId="4" borderId="0" xfId="0" applyFont="1" applyFill="1" applyBorder="1" applyAlignment="1">
      <alignment horizontal="center"/>
    </xf>
    <xf numFmtId="14" fontId="26" fillId="4" borderId="0" xfId="0" applyNumberFormat="1" applyFont="1" applyFill="1" applyBorder="1" applyAlignment="1">
      <alignment horizontal="center"/>
    </xf>
    <xf numFmtId="0" fontId="46" fillId="4" borderId="0" xfId="0" applyFont="1" applyFill="1"/>
    <xf numFmtId="0" fontId="17" fillId="10" borderId="0" xfId="0" applyFont="1" applyFill="1" applyAlignment="1">
      <alignment horizontal="center"/>
    </xf>
    <xf numFmtId="0" fontId="47" fillId="11" borderId="0" xfId="0" applyFont="1" applyFill="1" applyAlignment="1">
      <alignment horizontal="center"/>
    </xf>
    <xf numFmtId="0" fontId="9" fillId="2" borderId="0" xfId="0" applyNumberFormat="1" applyFont="1" applyFill="1" applyAlignment="1">
      <alignment horizontal="center"/>
    </xf>
    <xf numFmtId="9" fontId="26" fillId="4" borderId="0" xfId="0" applyNumberFormat="1" applyFont="1" applyFill="1" applyBorder="1" applyAlignment="1">
      <alignment horizontal="center"/>
    </xf>
    <xf numFmtId="0" fontId="1" fillId="4" borderId="0" xfId="0" applyFont="1" applyFill="1" applyBorder="1" applyAlignment="1">
      <alignment vertical="top" wrapText="1"/>
    </xf>
    <xf numFmtId="0" fontId="21" fillId="4" borderId="0" xfId="0" applyFont="1" applyFill="1" applyBorder="1"/>
    <xf numFmtId="0" fontId="26" fillId="4" borderId="0" xfId="0" applyFont="1" applyFill="1" applyBorder="1"/>
    <xf numFmtId="14" fontId="12" fillId="4" borderId="0" xfId="0" applyNumberFormat="1" applyFont="1" applyFill="1" applyBorder="1"/>
    <xf numFmtId="9" fontId="12" fillId="4" borderId="0" xfId="0" applyNumberFormat="1" applyFont="1" applyFill="1" applyBorder="1"/>
    <xf numFmtId="9" fontId="12" fillId="4" borderId="0" xfId="2" applyFont="1" applyFill="1" applyBorder="1"/>
    <xf numFmtId="0" fontId="15" fillId="4" borderId="0" xfId="0" applyFont="1" applyFill="1" applyBorder="1"/>
    <xf numFmtId="1" fontId="0" fillId="2" borderId="0" xfId="0" applyNumberFormat="1" applyFill="1"/>
    <xf numFmtId="1" fontId="0" fillId="2" borderId="0" xfId="0" applyNumberFormat="1" applyFill="1" applyBorder="1"/>
    <xf numFmtId="0" fontId="0" fillId="2" borderId="0" xfId="0" applyFill="1" applyAlignment="1">
      <alignment horizontal="center"/>
    </xf>
    <xf numFmtId="0" fontId="0" fillId="2" borderId="0" xfId="0" applyFill="1" applyAlignment="1">
      <alignment horizontal="center" wrapText="1"/>
    </xf>
    <xf numFmtId="0" fontId="12" fillId="4" borderId="0" xfId="0" applyFont="1" applyFill="1" applyBorder="1" applyAlignment="1">
      <alignment horizontal="center"/>
    </xf>
    <xf numFmtId="0" fontId="30" fillId="2" borderId="0" xfId="0" applyFont="1" applyFill="1" applyAlignment="1">
      <alignment vertical="center" wrapText="1"/>
    </xf>
    <xf numFmtId="1" fontId="0" fillId="5" borderId="7" xfId="0" applyNumberFormat="1" applyFill="1" applyBorder="1"/>
    <xf numFmtId="0" fontId="26" fillId="4" borderId="0" xfId="0" applyFont="1" applyFill="1" applyBorder="1" applyAlignment="1">
      <alignment horizontal="center" vertical="top" wrapText="1"/>
    </xf>
    <xf numFmtId="0" fontId="17" fillId="4" borderId="0" xfId="0" applyFont="1" applyFill="1" applyBorder="1" applyAlignment="1">
      <alignment horizontal="center"/>
    </xf>
    <xf numFmtId="166" fontId="0" fillId="2" borderId="0" xfId="0" applyNumberFormat="1" applyFont="1" applyFill="1" applyAlignment="1">
      <alignment horizontal="left"/>
    </xf>
    <xf numFmtId="0" fontId="0" fillId="2" borderId="0" xfId="0" applyFill="1" applyAlignment="1">
      <alignment horizontal="center"/>
    </xf>
    <xf numFmtId="0" fontId="17" fillId="2" borderId="0" xfId="0" applyFont="1" applyFill="1" applyAlignment="1">
      <alignment horizontal="center"/>
    </xf>
    <xf numFmtId="166" fontId="0" fillId="2" borderId="0" xfId="0" applyNumberFormat="1" applyFill="1"/>
    <xf numFmtId="166" fontId="0" fillId="2" borderId="0" xfId="0" applyNumberFormat="1" applyFont="1" applyFill="1"/>
    <xf numFmtId="14" fontId="23" fillId="2" borderId="0" xfId="0" applyNumberFormat="1" applyFont="1" applyFill="1" applyAlignment="1">
      <alignment horizontal="center"/>
    </xf>
    <xf numFmtId="0" fontId="23" fillId="2" borderId="0" xfId="0" applyFont="1" applyFill="1"/>
    <xf numFmtId="0" fontId="23" fillId="2" borderId="0" xfId="0" applyNumberFormat="1" applyFont="1" applyFill="1" applyAlignment="1">
      <alignment horizontal="center"/>
    </xf>
    <xf numFmtId="0" fontId="2" fillId="2" borderId="0" xfId="0" applyFont="1" applyFill="1" applyAlignment="1">
      <alignment horizontal="center"/>
    </xf>
    <xf numFmtId="0" fontId="12" fillId="2" borderId="0" xfId="0" applyFont="1" applyFill="1" applyBorder="1"/>
    <xf numFmtId="0" fontId="15" fillId="2" borderId="0" xfId="0" applyFont="1" applyFill="1" applyBorder="1" applyAlignment="1">
      <alignment horizontal="center"/>
    </xf>
    <xf numFmtId="0" fontId="9" fillId="2" borderId="0" xfId="0" applyNumberFormat="1" applyFont="1" applyFill="1" applyAlignment="1">
      <alignment horizontal="left"/>
    </xf>
    <xf numFmtId="0" fontId="48" fillId="2" borderId="0" xfId="0" applyFont="1" applyFill="1" applyAlignment="1">
      <alignment horizontal="right"/>
    </xf>
    <xf numFmtId="166" fontId="49" fillId="2" borderId="0" xfId="0" applyNumberFormat="1" applyFont="1" applyFill="1" applyAlignment="1">
      <alignment horizontal="left"/>
    </xf>
    <xf numFmtId="166" fontId="49" fillId="2" borderId="0" xfId="0" applyNumberFormat="1" applyFont="1" applyFill="1"/>
    <xf numFmtId="0" fontId="41" fillId="2" borderId="0" xfId="0" applyFont="1" applyFill="1" applyAlignment="1">
      <alignment horizontal="left"/>
    </xf>
    <xf numFmtId="0" fontId="0" fillId="2" borderId="0" xfId="0" applyFill="1" applyAlignment="1">
      <alignment horizontal="left" vertical="top" wrapText="1"/>
    </xf>
    <xf numFmtId="0" fontId="1" fillId="2" borderId="0" xfId="0" applyFont="1" applyFill="1" applyAlignment="1">
      <alignment horizontal="center"/>
    </xf>
    <xf numFmtId="0" fontId="17" fillId="2" borderId="0" xfId="0" applyFont="1" applyFill="1" applyAlignment="1"/>
    <xf numFmtId="0" fontId="16" fillId="2" borderId="0" xfId="0" applyFont="1" applyFill="1"/>
    <xf numFmtId="0" fontId="50" fillId="4" borderId="0" xfId="0" applyFont="1" applyFill="1" applyAlignment="1">
      <alignment horizontal="center"/>
    </xf>
    <xf numFmtId="0" fontId="26" fillId="2" borderId="2" xfId="0" applyFont="1" applyFill="1" applyBorder="1" applyAlignment="1"/>
    <xf numFmtId="0" fontId="51" fillId="4" borderId="0" xfId="0" applyFont="1" applyFill="1" applyBorder="1" applyAlignment="1">
      <alignment horizontal="center"/>
    </xf>
    <xf numFmtId="0" fontId="17" fillId="2" borderId="0" xfId="0" applyFont="1" applyFill="1" applyAlignment="1">
      <alignment horizontal="center"/>
    </xf>
    <xf numFmtId="0" fontId="2" fillId="2" borderId="0" xfId="0" applyFont="1" applyFill="1" applyAlignment="1">
      <alignment horizontal="left"/>
    </xf>
    <xf numFmtId="0" fontId="19" fillId="2" borderId="0" xfId="0" applyFont="1" applyFill="1" applyBorder="1"/>
    <xf numFmtId="0" fontId="19" fillId="9" borderId="0" xfId="0" applyFont="1" applyFill="1" applyAlignment="1">
      <alignment horizontal="center" vertical="center"/>
    </xf>
    <xf numFmtId="0" fontId="19" fillId="9" borderId="14" xfId="0" applyFont="1" applyFill="1" applyBorder="1" applyAlignment="1">
      <alignment horizontal="center" vertical="center"/>
    </xf>
    <xf numFmtId="0" fontId="19" fillId="9" borderId="14" xfId="0" applyFont="1" applyFill="1" applyBorder="1" applyAlignment="1">
      <alignment vertical="center"/>
    </xf>
    <xf numFmtId="0" fontId="19" fillId="9" borderId="0" xfId="0" applyFont="1" applyFill="1" applyAlignment="1">
      <alignment vertical="center"/>
    </xf>
    <xf numFmtId="0" fontId="19" fillId="9" borderId="26" xfId="0" applyFont="1" applyFill="1" applyBorder="1" applyAlignment="1">
      <alignment horizontal="center" vertical="center"/>
    </xf>
    <xf numFmtId="0" fontId="19" fillId="9" borderId="27" xfId="0" applyFont="1" applyFill="1" applyBorder="1" applyAlignment="1">
      <alignment horizontal="center" vertical="center"/>
    </xf>
    <xf numFmtId="0" fontId="19" fillId="9" borderId="4" xfId="0" applyFont="1" applyFill="1" applyBorder="1" applyAlignment="1">
      <alignment horizontal="center" vertical="center"/>
    </xf>
    <xf numFmtId="0" fontId="19" fillId="9" borderId="5" xfId="0" applyFont="1" applyFill="1" applyBorder="1" applyAlignment="1">
      <alignment horizontal="center" vertical="center"/>
    </xf>
    <xf numFmtId="0" fontId="19" fillId="2" borderId="0" xfId="0" applyFont="1" applyFill="1" applyBorder="1" applyAlignment="1">
      <alignment vertical="center"/>
    </xf>
    <xf numFmtId="0" fontId="52" fillId="0" borderId="5" xfId="0" applyFont="1" applyBorder="1" applyAlignment="1">
      <alignment horizontal="center"/>
    </xf>
    <xf numFmtId="0" fontId="52" fillId="0" borderId="5" xfId="0" applyFont="1" applyBorder="1" applyAlignment="1">
      <alignment horizontal="left"/>
    </xf>
    <xf numFmtId="0" fontId="52" fillId="0" borderId="0" xfId="0" applyFont="1" applyBorder="1" applyAlignment="1">
      <alignment horizontal="center"/>
    </xf>
    <xf numFmtId="0" fontId="52" fillId="0" borderId="0" xfId="0" applyFont="1" applyFill="1" applyBorder="1"/>
    <xf numFmtId="0" fontId="52" fillId="0" borderId="0" xfId="0" applyFont="1" applyBorder="1"/>
    <xf numFmtId="14" fontId="52" fillId="0" borderId="5" xfId="0" applyNumberFormat="1" applyFont="1" applyBorder="1" applyAlignment="1">
      <alignment horizontal="center"/>
    </xf>
    <xf numFmtId="14" fontId="52" fillId="0" borderId="0" xfId="0" applyNumberFormat="1" applyFont="1" applyBorder="1"/>
    <xf numFmtId="1" fontId="52" fillId="0" borderId="0" xfId="0" applyNumberFormat="1" applyFont="1" applyBorder="1"/>
    <xf numFmtId="0" fontId="52" fillId="0" borderId="5" xfId="0" applyFont="1" applyFill="1" applyBorder="1"/>
    <xf numFmtId="14" fontId="52" fillId="0" borderId="0" xfId="0" applyNumberFormat="1" applyFont="1" applyFill="1" applyBorder="1"/>
    <xf numFmtId="0" fontId="52" fillId="0" borderId="0" xfId="0" applyFont="1" applyBorder="1" applyAlignment="1">
      <alignment horizontal="left"/>
    </xf>
    <xf numFmtId="14" fontId="52" fillId="0" borderId="0" xfId="0" applyNumberFormat="1" applyFont="1" applyBorder="1" applyAlignment="1">
      <alignment horizontal="center"/>
    </xf>
    <xf numFmtId="0" fontId="52" fillId="0" borderId="0" xfId="0" applyFont="1" applyFill="1" applyBorder="1" applyAlignment="1">
      <alignment horizontal="center"/>
    </xf>
    <xf numFmtId="0" fontId="53" fillId="0" borderId="0" xfId="0" applyFont="1" applyFill="1" applyBorder="1"/>
    <xf numFmtId="0" fontId="53" fillId="0" borderId="5" xfId="0" applyFont="1" applyFill="1" applyBorder="1"/>
    <xf numFmtId="0" fontId="52" fillId="0" borderId="0" xfId="0" applyFont="1"/>
    <xf numFmtId="0" fontId="25" fillId="2" borderId="0" xfId="0" applyFont="1" applyFill="1" applyAlignment="1">
      <alignment horizontal="right"/>
    </xf>
    <xf numFmtId="0" fontId="27" fillId="4" borderId="0" xfId="0" applyFont="1" applyFill="1"/>
    <xf numFmtId="9" fontId="27" fillId="4" borderId="0" xfId="2" applyFont="1" applyFill="1"/>
    <xf numFmtId="0" fontId="27" fillId="4" borderId="0" xfId="0" quotePrefix="1" applyFont="1" applyFill="1" applyAlignment="1">
      <alignment horizontal="right"/>
    </xf>
    <xf numFmtId="9" fontId="12" fillId="4" borderId="0" xfId="0" applyNumberFormat="1" applyFont="1" applyFill="1"/>
    <xf numFmtId="0" fontId="13" fillId="4" borderId="0" xfId="0" applyFont="1" applyFill="1" applyAlignment="1">
      <alignment wrapText="1"/>
    </xf>
    <xf numFmtId="0" fontId="21" fillId="2" borderId="0" xfId="0" applyFont="1" applyFill="1" applyAlignment="1">
      <alignment horizontal="right"/>
    </xf>
    <xf numFmtId="0" fontId="55" fillId="2" borderId="0" xfId="0" applyFont="1" applyFill="1" applyAlignment="1">
      <alignment horizontal="right"/>
    </xf>
    <xf numFmtId="14" fontId="56" fillId="2" borderId="0" xfId="0" applyNumberFormat="1" applyFont="1" applyFill="1" applyAlignment="1">
      <alignment horizontal="center"/>
    </xf>
    <xf numFmtId="0" fontId="21" fillId="2" borderId="0" xfId="0" applyFont="1" applyFill="1" applyAlignment="1">
      <alignment horizontal="center"/>
    </xf>
    <xf numFmtId="0" fontId="2" fillId="4" borderId="0" xfId="0" applyFont="1" applyFill="1"/>
    <xf numFmtId="0" fontId="12" fillId="4" borderId="0" xfId="0" applyFont="1" applyFill="1" applyAlignment="1">
      <alignment horizontal="center"/>
    </xf>
    <xf numFmtId="166" fontId="12" fillId="4" borderId="0" xfId="0" applyNumberFormat="1" applyFont="1" applyFill="1" applyAlignment="1">
      <alignment horizontal="center"/>
    </xf>
    <xf numFmtId="1" fontId="54" fillId="0" borderId="0" xfId="0" applyNumberFormat="1" applyFont="1" applyFill="1" applyBorder="1"/>
    <xf numFmtId="0" fontId="57" fillId="9" borderId="14" xfId="0" applyFont="1" applyFill="1" applyBorder="1" applyAlignment="1">
      <alignment horizontal="center" vertical="center"/>
    </xf>
    <xf numFmtId="1" fontId="57" fillId="0" borderId="0" xfId="0" applyNumberFormat="1" applyFont="1" applyFill="1" applyBorder="1" applyAlignment="1">
      <alignment horizontal="center"/>
    </xf>
    <xf numFmtId="1" fontId="52" fillId="0" borderId="0" xfId="0" applyNumberFormat="1" applyFont="1" applyBorder="1" applyAlignment="1">
      <alignment horizontal="center"/>
    </xf>
    <xf numFmtId="1" fontId="19" fillId="0" borderId="0" xfId="0" applyNumberFormat="1" applyFont="1" applyFill="1" applyBorder="1"/>
    <xf numFmtId="1" fontId="57" fillId="0" borderId="0" xfId="0" applyNumberFormat="1" applyFont="1" applyFill="1" applyBorder="1"/>
    <xf numFmtId="0" fontId="57" fillId="0" borderId="0" xfId="0" applyFont="1" applyFill="1" applyBorder="1"/>
    <xf numFmtId="0" fontId="59" fillId="2" borderId="0" xfId="148" applyFill="1" applyBorder="1"/>
    <xf numFmtId="0" fontId="60" fillId="2" borderId="0" xfId="148" applyFont="1" applyFill="1" applyBorder="1"/>
    <xf numFmtId="0" fontId="63" fillId="2" borderId="0" xfId="149" applyFill="1" applyBorder="1"/>
    <xf numFmtId="0" fontId="63" fillId="0" borderId="0" xfId="149" applyFill="1" applyBorder="1"/>
    <xf numFmtId="0" fontId="49" fillId="2" borderId="0" xfId="0" applyFont="1" applyFill="1"/>
    <xf numFmtId="0" fontId="49" fillId="4" borderId="0" xfId="0" applyFont="1" applyFill="1"/>
    <xf numFmtId="0" fontId="69" fillId="2" borderId="0" xfId="0" applyFont="1" applyFill="1"/>
    <xf numFmtId="0" fontId="70" fillId="2" borderId="0" xfId="0" applyFont="1" applyFill="1"/>
    <xf numFmtId="0" fontId="66" fillId="2" borderId="0" xfId="0" applyFont="1" applyFill="1" applyAlignment="1">
      <alignment vertical="top"/>
    </xf>
    <xf numFmtId="0" fontId="0" fillId="4" borderId="0" xfId="0" applyFill="1" applyAlignment="1">
      <alignment vertical="top"/>
    </xf>
    <xf numFmtId="0" fontId="66" fillId="2" borderId="0" xfId="0" applyFont="1" applyFill="1"/>
    <xf numFmtId="0" fontId="49" fillId="2" borderId="4" xfId="0" applyFont="1" applyFill="1" applyBorder="1"/>
    <xf numFmtId="0" fontId="13" fillId="2" borderId="0" xfId="0" applyFont="1" applyFill="1"/>
    <xf numFmtId="0" fontId="0" fillId="4" borderId="0" xfId="0" applyFill="1"/>
    <xf numFmtId="0" fontId="19" fillId="2" borderId="0" xfId="0" applyFont="1" applyFill="1" applyBorder="1" applyAlignment="1"/>
    <xf numFmtId="0" fontId="0" fillId="2" borderId="0" xfId="0" applyFill="1" applyBorder="1" applyAlignment="1"/>
    <xf numFmtId="0" fontId="21" fillId="0" borderId="0" xfId="0" applyFont="1" applyFill="1" applyBorder="1" applyAlignment="1">
      <alignment vertical="top"/>
    </xf>
    <xf numFmtId="0" fontId="16" fillId="2" borderId="0" xfId="0" applyFont="1" applyFill="1" applyBorder="1" applyAlignment="1"/>
    <xf numFmtId="0" fontId="24" fillId="2" borderId="0" xfId="0" applyFont="1" applyFill="1" applyBorder="1" applyAlignment="1">
      <alignment vertical="center" wrapText="1"/>
    </xf>
    <xf numFmtId="0" fontId="19" fillId="0" borderId="0" xfId="0" applyFont="1" applyBorder="1" applyAlignment="1"/>
    <xf numFmtId="0" fontId="0" fillId="2" borderId="0" xfId="0" applyFont="1" applyFill="1" applyBorder="1" applyAlignment="1"/>
    <xf numFmtId="0" fontId="0" fillId="2" borderId="13" xfId="0" applyFill="1" applyBorder="1"/>
    <xf numFmtId="0" fontId="24" fillId="2" borderId="12" xfId="0" applyFont="1" applyFill="1" applyBorder="1" applyAlignment="1">
      <alignment vertical="center" wrapText="1"/>
    </xf>
    <xf numFmtId="0" fontId="24" fillId="2" borderId="14" xfId="0" applyFont="1" applyFill="1" applyBorder="1" applyAlignment="1">
      <alignment vertical="center" wrapText="1"/>
    </xf>
    <xf numFmtId="0" fontId="0" fillId="0" borderId="13" xfId="0" applyBorder="1"/>
    <xf numFmtId="0" fontId="24" fillId="2" borderId="4" xfId="0" applyFont="1" applyFill="1" applyBorder="1" applyAlignment="1">
      <alignment vertical="center" wrapText="1"/>
    </xf>
    <xf numFmtId="0" fontId="23" fillId="2" borderId="0" xfId="0" applyFont="1" applyFill="1" applyBorder="1" applyAlignment="1"/>
    <xf numFmtId="0" fontId="9" fillId="2" borderId="0" xfId="0" applyFont="1" applyFill="1" applyBorder="1" applyAlignment="1">
      <alignment vertical="center" wrapText="1"/>
    </xf>
    <xf numFmtId="0" fontId="77" fillId="2" borderId="0" xfId="0" applyFont="1" applyFill="1" applyBorder="1" applyAlignment="1"/>
    <xf numFmtId="0" fontId="78" fillId="2" borderId="0" xfId="0" applyFont="1" applyFill="1" applyBorder="1" applyAlignment="1"/>
    <xf numFmtId="0" fontId="79" fillId="2" borderId="0" xfId="0" applyFont="1" applyFill="1" applyBorder="1" applyAlignment="1"/>
    <xf numFmtId="0" fontId="81" fillId="2" borderId="0" xfId="0" applyFont="1" applyFill="1" applyBorder="1" applyAlignment="1"/>
    <xf numFmtId="0" fontId="18" fillId="2" borderId="0" xfId="0" applyFont="1" applyFill="1" applyBorder="1" applyAlignment="1"/>
    <xf numFmtId="0" fontId="80" fillId="2" borderId="0" xfId="0" applyFont="1" applyFill="1" applyBorder="1" applyAlignment="1"/>
    <xf numFmtId="14" fontId="9" fillId="5" borderId="0" xfId="0" applyNumberFormat="1" applyFont="1" applyFill="1" applyAlignment="1">
      <alignment horizontal="center"/>
    </xf>
    <xf numFmtId="0" fontId="0" fillId="4" borderId="0" xfId="0" applyFill="1"/>
    <xf numFmtId="0" fontId="16" fillId="2" borderId="0" xfId="0" applyFont="1" applyFill="1" applyBorder="1" applyAlignment="1">
      <alignment wrapText="1"/>
    </xf>
    <xf numFmtId="0" fontId="5" fillId="2" borderId="0" xfId="1" applyFill="1" applyBorder="1" applyAlignment="1"/>
    <xf numFmtId="0" fontId="9" fillId="2" borderId="0" xfId="1" applyFont="1" applyFill="1" applyBorder="1" applyAlignment="1"/>
    <xf numFmtId="0" fontId="9" fillId="4" borderId="0" xfId="0" applyFont="1" applyFill="1" applyAlignment="1">
      <alignment wrapText="1"/>
    </xf>
    <xf numFmtId="0" fontId="0" fillId="4" borderId="0" xfId="0" applyFill="1"/>
    <xf numFmtId="0" fontId="0" fillId="2" borderId="0" xfId="0" applyFill="1" applyAlignment="1">
      <alignment horizontal="left" vertical="top" wrapText="1"/>
    </xf>
    <xf numFmtId="0" fontId="0" fillId="0" borderId="0" xfId="0" applyBorder="1" applyAlignment="1">
      <alignment vertical="top" wrapText="1"/>
    </xf>
    <xf numFmtId="0" fontId="0" fillId="0" borderId="0" xfId="0" applyAlignment="1">
      <alignment vertical="top" wrapText="1"/>
    </xf>
    <xf numFmtId="0" fontId="0" fillId="4" borderId="0" xfId="0" applyFill="1"/>
    <xf numFmtId="0" fontId="0" fillId="4" borderId="0" xfId="0" applyFill="1" applyAlignment="1"/>
    <xf numFmtId="0" fontId="0" fillId="4" borderId="0" xfId="0" applyFill="1" applyAlignment="1">
      <alignment vertical="top" wrapText="1" shrinkToFit="1"/>
    </xf>
    <xf numFmtId="0" fontId="0" fillId="4" borderId="0" xfId="0" applyFill="1" applyBorder="1" applyAlignment="1">
      <alignment vertical="top" wrapText="1" shrinkToFit="1"/>
    </xf>
    <xf numFmtId="0" fontId="0" fillId="4" borderId="0" xfId="0" applyFill="1" applyBorder="1" applyAlignment="1">
      <alignment vertical="top"/>
    </xf>
    <xf numFmtId="0" fontId="9" fillId="4" borderId="0" xfId="0" applyFont="1" applyFill="1" applyBorder="1" applyAlignment="1">
      <alignment vertical="top" wrapText="1" shrinkToFit="1"/>
    </xf>
    <xf numFmtId="0" fontId="9" fillId="2" borderId="0" xfId="0" applyFont="1" applyFill="1" applyBorder="1" applyAlignment="1">
      <alignment vertical="center"/>
    </xf>
    <xf numFmtId="0" fontId="2" fillId="4" borderId="0" xfId="0" applyFont="1" applyFill="1" applyAlignment="1">
      <alignment horizontal="left"/>
    </xf>
    <xf numFmtId="0" fontId="0" fillId="4" borderId="0" xfId="0" applyFill="1" applyBorder="1" applyAlignment="1"/>
    <xf numFmtId="0" fontId="9" fillId="4" borderId="0" xfId="0" applyFont="1" applyFill="1"/>
    <xf numFmtId="0" fontId="9" fillId="2" borderId="0" xfId="0" applyFont="1" applyFill="1" applyAlignment="1">
      <alignment vertical="top" wrapText="1"/>
    </xf>
    <xf numFmtId="0" fontId="9" fillId="4" borderId="0" xfId="0" applyFont="1" applyFill="1" applyAlignment="1">
      <alignment vertical="top" wrapText="1"/>
    </xf>
    <xf numFmtId="0" fontId="0" fillId="4" borderId="0" xfId="0" applyFill="1" applyAlignment="1">
      <alignment horizontal="right"/>
    </xf>
    <xf numFmtId="0" fontId="17" fillId="4" borderId="0" xfId="0" applyFont="1" applyFill="1" applyAlignment="1">
      <alignment horizontal="right"/>
    </xf>
    <xf numFmtId="0" fontId="0" fillId="4" borderId="0" xfId="0" applyFont="1" applyFill="1" applyAlignment="1">
      <alignment vertical="top" wrapText="1"/>
    </xf>
    <xf numFmtId="0" fontId="17" fillId="2" borderId="0" xfId="0" applyFont="1" applyFill="1" applyAlignment="1">
      <alignment horizontal="center"/>
    </xf>
    <xf numFmtId="0" fontId="84" fillId="0" borderId="0" xfId="0" applyFont="1" applyAlignment="1">
      <alignment vertical="center"/>
    </xf>
    <xf numFmtId="0" fontId="85" fillId="2" borderId="0" xfId="0" applyFont="1" applyFill="1"/>
    <xf numFmtId="0" fontId="73" fillId="2" borderId="0" xfId="0" applyFont="1" applyFill="1"/>
    <xf numFmtId="0" fontId="23" fillId="2" borderId="0" xfId="0" applyFont="1" applyFill="1" applyAlignment="1">
      <alignment vertical="top"/>
    </xf>
    <xf numFmtId="0" fontId="23" fillId="2" borderId="4" xfId="0" applyFont="1" applyFill="1" applyBorder="1" applyAlignment="1">
      <alignment vertical="top"/>
    </xf>
    <xf numFmtId="0" fontId="9" fillId="2" borderId="0" xfId="0" applyFont="1" applyFill="1" applyAlignment="1"/>
    <xf numFmtId="17" fontId="62" fillId="0" borderId="0" xfId="148" applyNumberFormat="1" applyFont="1" applyAlignment="1">
      <alignment horizontal="left"/>
    </xf>
    <xf numFmtId="0" fontId="67" fillId="4" borderId="0" xfId="0" applyFont="1" applyFill="1" applyAlignment="1">
      <alignment horizontal="center"/>
    </xf>
    <xf numFmtId="0" fontId="0" fillId="4" borderId="0" xfId="0" applyFill="1" applyAlignment="1">
      <alignment horizontal="center"/>
    </xf>
    <xf numFmtId="0" fontId="5" fillId="2" borderId="0" xfId="1" applyFill="1" applyAlignment="1">
      <alignment horizontal="center"/>
    </xf>
    <xf numFmtId="0" fontId="0" fillId="2" borderId="0" xfId="0" applyFill="1" applyBorder="1" applyAlignment="1">
      <alignment horizontal="center" vertical="top" wrapText="1"/>
    </xf>
    <xf numFmtId="0" fontId="0" fillId="0" borderId="0" xfId="0" applyAlignment="1"/>
    <xf numFmtId="0" fontId="5" fillId="2" borderId="0" xfId="1" applyFill="1" applyBorder="1" applyAlignment="1">
      <alignment horizontal="center"/>
    </xf>
    <xf numFmtId="0" fontId="5" fillId="0" borderId="0" xfId="1" applyAlignment="1">
      <alignment horizontal="center"/>
    </xf>
    <xf numFmtId="0" fontId="0" fillId="2" borderId="0" xfId="0" applyFill="1" applyBorder="1" applyAlignment="1">
      <alignment horizontal="center"/>
    </xf>
    <xf numFmtId="0" fontId="5" fillId="0" borderId="0" xfId="1" applyFill="1" applyAlignment="1">
      <alignment horizontal="center"/>
    </xf>
    <xf numFmtId="0" fontId="0" fillId="2" borderId="0" xfId="0" applyFill="1" applyAlignment="1">
      <alignment horizontal="center"/>
    </xf>
    <xf numFmtId="0" fontId="69" fillId="2" borderId="0" xfId="0" applyFont="1" applyFill="1" applyBorder="1" applyAlignment="1">
      <alignment horizontal="left"/>
    </xf>
    <xf numFmtId="0" fontId="5" fillId="2" borderId="0" xfId="1" applyFill="1" applyAlignment="1">
      <alignment horizontal="left"/>
    </xf>
    <xf numFmtId="0" fontId="0" fillId="2" borderId="0" xfId="0" applyFill="1" applyAlignment="1">
      <alignment horizontal="left" vertical="top" wrapText="1"/>
    </xf>
    <xf numFmtId="0" fontId="5" fillId="0" borderId="0" xfId="1" applyAlignment="1">
      <alignment horizontal="left"/>
    </xf>
    <xf numFmtId="0" fontId="16" fillId="2" borderId="8" xfId="0" applyFont="1" applyFill="1" applyBorder="1" applyAlignment="1">
      <alignment horizontal="center"/>
    </xf>
    <xf numFmtId="0" fontId="16" fillId="2" borderId="9" xfId="0" applyFont="1" applyFill="1" applyBorder="1" applyAlignment="1">
      <alignment horizontal="center"/>
    </xf>
    <xf numFmtId="0" fontId="16" fillId="2" borderId="15" xfId="0" applyFont="1" applyFill="1" applyBorder="1" applyAlignment="1">
      <alignment horizontal="center"/>
    </xf>
    <xf numFmtId="0" fontId="16" fillId="2" borderId="16" xfId="0" applyFont="1" applyFill="1" applyBorder="1" applyAlignment="1">
      <alignment horizontal="center"/>
    </xf>
    <xf numFmtId="0" fontId="16" fillId="2" borderId="10" xfId="0" applyFont="1" applyFill="1" applyBorder="1" applyAlignment="1">
      <alignment horizontal="center"/>
    </xf>
    <xf numFmtId="0" fontId="16" fillId="2" borderId="11" xfId="0" applyFont="1" applyFill="1" applyBorder="1" applyAlignment="1">
      <alignment horizontal="center"/>
    </xf>
    <xf numFmtId="0" fontId="0" fillId="2" borderId="8" xfId="0" applyFill="1" applyBorder="1" applyAlignment="1">
      <alignment horizontal="center" vertical="center" wrapText="1"/>
    </xf>
    <xf numFmtId="0" fontId="0" fillId="2" borderId="5" xfId="0" applyFill="1" applyBorder="1" applyAlignment="1">
      <alignment horizontal="center" vertical="center" wrapText="1"/>
    </xf>
    <xf numFmtId="0" fontId="0" fillId="2" borderId="9" xfId="0" applyFill="1" applyBorder="1" applyAlignment="1">
      <alignment horizontal="center" vertical="center" wrapText="1"/>
    </xf>
    <xf numFmtId="0" fontId="0" fillId="2" borderId="15" xfId="0" applyFill="1" applyBorder="1" applyAlignment="1">
      <alignment horizontal="center" vertical="center" wrapText="1"/>
    </xf>
    <xf numFmtId="0" fontId="0" fillId="2" borderId="0" xfId="0" applyFill="1" applyBorder="1" applyAlignment="1">
      <alignment horizontal="center" vertical="center" wrapText="1"/>
    </xf>
    <xf numFmtId="0" fontId="0" fillId="2" borderId="16" xfId="0" applyFill="1" applyBorder="1" applyAlignment="1">
      <alignment horizontal="center" vertical="center" wrapText="1"/>
    </xf>
    <xf numFmtId="0" fontId="0" fillId="2" borderId="10" xfId="0" applyFill="1" applyBorder="1" applyAlignment="1">
      <alignment horizontal="center" vertical="center" wrapText="1"/>
    </xf>
    <xf numFmtId="0" fontId="0" fillId="2" borderId="4" xfId="0" applyFill="1" applyBorder="1" applyAlignment="1">
      <alignment horizontal="center" vertical="center" wrapText="1"/>
    </xf>
    <xf numFmtId="0" fontId="0" fillId="2" borderId="11" xfId="0" applyFill="1" applyBorder="1" applyAlignment="1">
      <alignment horizontal="center" vertical="center" wrapText="1"/>
    </xf>
    <xf numFmtId="0" fontId="16" fillId="3" borderId="12" xfId="0" applyFont="1" applyFill="1" applyBorder="1" applyAlignment="1">
      <alignment horizontal="center"/>
    </xf>
    <xf numFmtId="0" fontId="16" fillId="3" borderId="14" xfId="0" applyFont="1" applyFill="1" applyBorder="1" applyAlignment="1">
      <alignment horizontal="center"/>
    </xf>
    <xf numFmtId="0" fontId="16" fillId="3" borderId="13" xfId="0" applyFont="1" applyFill="1" applyBorder="1" applyAlignment="1">
      <alignment horizontal="center"/>
    </xf>
    <xf numFmtId="0" fontId="16" fillId="2" borderId="5" xfId="0" applyFont="1" applyFill="1" applyBorder="1" applyAlignment="1">
      <alignment horizontal="center"/>
    </xf>
    <xf numFmtId="0" fontId="16" fillId="2" borderId="0" xfId="0" applyFont="1" applyFill="1" applyBorder="1" applyAlignment="1">
      <alignment horizontal="center"/>
    </xf>
    <xf numFmtId="0" fontId="16" fillId="2" borderId="4" xfId="0" applyFont="1" applyFill="1" applyBorder="1" applyAlignment="1">
      <alignment horizontal="center"/>
    </xf>
    <xf numFmtId="0" fontId="80" fillId="13" borderId="12" xfId="0" applyFont="1" applyFill="1" applyBorder="1" applyAlignment="1">
      <alignment horizontal="center"/>
    </xf>
    <xf numFmtId="0" fontId="80" fillId="13" borderId="13" xfId="0" applyFont="1" applyFill="1" applyBorder="1" applyAlignment="1">
      <alignment horizontal="center"/>
    </xf>
    <xf numFmtId="0" fontId="80" fillId="4" borderId="0" xfId="0" applyFont="1" applyFill="1" applyBorder="1" applyAlignment="1">
      <alignment horizontal="center"/>
    </xf>
    <xf numFmtId="0" fontId="77" fillId="4" borderId="0" xfId="0" applyFont="1" applyFill="1" applyBorder="1" applyAlignment="1">
      <alignment horizontal="center"/>
    </xf>
    <xf numFmtId="0" fontId="77" fillId="14" borderId="12" xfId="0" applyFont="1" applyFill="1" applyBorder="1" applyAlignment="1">
      <alignment horizontal="center"/>
    </xf>
    <xf numFmtId="0" fontId="77" fillId="14" borderId="13" xfId="0" applyFont="1" applyFill="1" applyBorder="1" applyAlignment="1">
      <alignment horizontal="center"/>
    </xf>
    <xf numFmtId="0" fontId="0" fillId="2" borderId="0" xfId="0" applyFill="1" applyBorder="1" applyAlignment="1">
      <alignment horizontal="left" vertical="top" wrapText="1"/>
    </xf>
    <xf numFmtId="0" fontId="79" fillId="15" borderId="12" xfId="0" applyFont="1" applyFill="1" applyBorder="1" applyAlignment="1">
      <alignment horizontal="center"/>
    </xf>
    <xf numFmtId="0" fontId="79" fillId="15" borderId="14" xfId="0" applyFont="1" applyFill="1" applyBorder="1" applyAlignment="1">
      <alignment horizontal="center"/>
    </xf>
    <xf numFmtId="0" fontId="79" fillId="15" borderId="13" xfId="0" applyFont="1" applyFill="1" applyBorder="1" applyAlignment="1">
      <alignment horizontal="center"/>
    </xf>
    <xf numFmtId="0" fontId="80" fillId="13" borderId="14" xfId="0" applyFont="1" applyFill="1" applyBorder="1" applyAlignment="1">
      <alignment horizontal="center"/>
    </xf>
    <xf numFmtId="0" fontId="0" fillId="2" borderId="20" xfId="0" applyFill="1" applyBorder="1" applyAlignment="1"/>
    <xf numFmtId="0" fontId="0" fillId="2" borderId="23" xfId="0" applyFill="1" applyBorder="1" applyAlignment="1">
      <alignment horizontal="left" vertical="top" wrapText="1"/>
    </xf>
    <xf numFmtId="0" fontId="0" fillId="2" borderId="20" xfId="0" applyFill="1" applyBorder="1" applyAlignment="1">
      <alignment horizontal="left" vertical="top" wrapText="1"/>
    </xf>
    <xf numFmtId="0" fontId="0" fillId="0" borderId="19" xfId="0" applyFill="1" applyBorder="1" applyAlignment="1"/>
    <xf numFmtId="0" fontId="0" fillId="2" borderId="19" xfId="0" applyFill="1" applyBorder="1" applyAlignment="1"/>
    <xf numFmtId="0" fontId="0" fillId="2" borderId="22" xfId="0" applyFill="1" applyBorder="1" applyAlignment="1">
      <alignment horizontal="left"/>
    </xf>
    <xf numFmtId="0" fontId="0" fillId="2" borderId="19" xfId="0" applyFill="1" applyBorder="1" applyAlignment="1">
      <alignment horizontal="left"/>
    </xf>
    <xf numFmtId="0" fontId="0" fillId="0" borderId="22" xfId="0" applyFill="1" applyBorder="1" applyAlignment="1">
      <alignment horizontal="left"/>
    </xf>
    <xf numFmtId="0" fontId="0" fillId="0" borderId="19" xfId="0" applyFill="1" applyBorder="1" applyAlignment="1">
      <alignment horizontal="left"/>
    </xf>
    <xf numFmtId="0" fontId="0" fillId="0" borderId="18" xfId="0" applyFill="1" applyBorder="1" applyAlignment="1"/>
    <xf numFmtId="0" fontId="0" fillId="0" borderId="21" xfId="0" applyFill="1" applyBorder="1" applyAlignment="1">
      <alignment horizontal="left"/>
    </xf>
    <xf numFmtId="0" fontId="0" fillId="0" borderId="18" xfId="0" applyFill="1" applyBorder="1" applyAlignment="1">
      <alignment horizontal="left"/>
    </xf>
    <xf numFmtId="0" fontId="0" fillId="0" borderId="0" xfId="0" applyFill="1" applyBorder="1" applyAlignment="1">
      <alignment horizontal="center"/>
    </xf>
    <xf numFmtId="0" fontId="0" fillId="3" borderId="13" xfId="0" applyFill="1" applyBorder="1" applyAlignment="1">
      <alignment horizontal="center"/>
    </xf>
    <xf numFmtId="0" fontId="77" fillId="14" borderId="14" xfId="0" applyFont="1" applyFill="1" applyBorder="1" applyAlignment="1">
      <alignment horizontal="center"/>
    </xf>
    <xf numFmtId="0" fontId="78" fillId="16" borderId="12" xfId="0" applyFont="1" applyFill="1" applyBorder="1" applyAlignment="1">
      <alignment horizontal="center"/>
    </xf>
    <xf numFmtId="0" fontId="78" fillId="16" borderId="14" xfId="0" applyFont="1" applyFill="1" applyBorder="1" applyAlignment="1">
      <alignment horizontal="center"/>
    </xf>
    <xf numFmtId="0" fontId="78" fillId="16" borderId="13" xfId="0" applyFont="1" applyFill="1" applyBorder="1" applyAlignment="1">
      <alignment horizontal="center"/>
    </xf>
    <xf numFmtId="0" fontId="9" fillId="2" borderId="8" xfId="0" applyFont="1" applyFill="1" applyBorder="1" applyAlignment="1">
      <alignment horizontal="center" vertical="center"/>
    </xf>
    <xf numFmtId="0" fontId="9" fillId="2" borderId="5" xfId="0" applyFont="1" applyFill="1" applyBorder="1" applyAlignment="1">
      <alignment horizontal="center" vertical="center"/>
    </xf>
    <xf numFmtId="0" fontId="9" fillId="2" borderId="9" xfId="0" applyFont="1" applyFill="1" applyBorder="1" applyAlignment="1">
      <alignment horizontal="center" vertical="center"/>
    </xf>
    <xf numFmtId="0" fontId="9" fillId="2" borderId="15" xfId="0" applyFont="1" applyFill="1" applyBorder="1" applyAlignment="1">
      <alignment horizontal="center" vertical="center"/>
    </xf>
    <xf numFmtId="0" fontId="9" fillId="2" borderId="0" xfId="0" applyFont="1" applyFill="1" applyBorder="1" applyAlignment="1">
      <alignment horizontal="center" vertical="center"/>
    </xf>
    <xf numFmtId="0" fontId="9" fillId="2" borderId="16" xfId="0" applyFont="1" applyFill="1" applyBorder="1" applyAlignment="1">
      <alignment horizontal="center" vertical="center"/>
    </xf>
    <xf numFmtId="0" fontId="9" fillId="2" borderId="10" xfId="0" applyFont="1" applyFill="1" applyBorder="1" applyAlignment="1">
      <alignment horizontal="center" vertical="center"/>
    </xf>
    <xf numFmtId="0" fontId="9" fillId="2" borderId="4" xfId="0" applyFont="1" applyFill="1" applyBorder="1" applyAlignment="1">
      <alignment horizontal="center" vertical="center"/>
    </xf>
    <xf numFmtId="0" fontId="9" fillId="2" borderId="11" xfId="0" applyFont="1" applyFill="1" applyBorder="1" applyAlignment="1">
      <alignment horizontal="center" vertical="center"/>
    </xf>
    <xf numFmtId="0" fontId="49" fillId="2" borderId="0" xfId="0" applyFont="1" applyFill="1" applyAlignment="1">
      <alignment horizontal="left" vertical="top" wrapText="1"/>
    </xf>
    <xf numFmtId="0" fontId="19" fillId="2" borderId="0" xfId="0" applyFont="1" applyFill="1" applyBorder="1" applyAlignment="1"/>
    <xf numFmtId="0" fontId="19" fillId="0" borderId="0" xfId="0" applyFont="1" applyBorder="1" applyAlignment="1"/>
    <xf numFmtId="0" fontId="16" fillId="17" borderId="12" xfId="0" applyFont="1" applyFill="1" applyBorder="1" applyAlignment="1">
      <alignment horizontal="center"/>
    </xf>
    <xf numFmtId="0" fontId="16" fillId="17" borderId="14" xfId="0" applyFont="1" applyFill="1" applyBorder="1" applyAlignment="1">
      <alignment horizontal="center"/>
    </xf>
    <xf numFmtId="0" fontId="16" fillId="17" borderId="13" xfId="0" applyFont="1" applyFill="1" applyBorder="1" applyAlignment="1">
      <alignment horizontal="center"/>
    </xf>
    <xf numFmtId="0" fontId="0" fillId="2" borderId="16" xfId="0" applyFill="1" applyBorder="1" applyAlignment="1">
      <alignment horizontal="left" vertical="top" wrapText="1"/>
    </xf>
    <xf numFmtId="0" fontId="9" fillId="0" borderId="15" xfId="0" applyFont="1" applyFill="1" applyBorder="1" applyAlignment="1">
      <alignment horizontal="left" vertical="top" wrapText="1" shrinkToFit="1"/>
    </xf>
    <xf numFmtId="0" fontId="9" fillId="0" borderId="0" xfId="0" applyFont="1" applyFill="1" applyBorder="1" applyAlignment="1">
      <alignment horizontal="left" vertical="top" wrapText="1" shrinkToFit="1"/>
    </xf>
    <xf numFmtId="0" fontId="0" fillId="4" borderId="0" xfId="0" applyFill="1" applyBorder="1" applyAlignment="1">
      <alignment horizontal="center" vertical="top" wrapText="1"/>
    </xf>
    <xf numFmtId="0" fontId="0" fillId="2" borderId="15" xfId="0" applyFill="1" applyBorder="1" applyAlignment="1">
      <alignment horizontal="left" vertical="top" wrapText="1"/>
    </xf>
    <xf numFmtId="0" fontId="0" fillId="2" borderId="7" xfId="0" applyFill="1" applyBorder="1" applyAlignment="1">
      <alignment horizontal="center"/>
    </xf>
    <xf numFmtId="0" fontId="71" fillId="0" borderId="0" xfId="1" applyFont="1" applyAlignment="1">
      <alignment horizontal="center" vertical="center"/>
    </xf>
    <xf numFmtId="0" fontId="71" fillId="0" borderId="0" xfId="1" applyFont="1" applyAlignment="1">
      <alignment vertical="center"/>
    </xf>
    <xf numFmtId="0" fontId="12" fillId="5" borderId="8" xfId="0" applyFont="1" applyFill="1" applyBorder="1" applyAlignment="1">
      <alignment horizontal="center" vertical="top" wrapText="1"/>
    </xf>
    <xf numFmtId="0" fontId="12" fillId="5" borderId="5" xfId="0" applyFont="1" applyFill="1" applyBorder="1" applyAlignment="1">
      <alignment horizontal="center" vertical="top" wrapText="1"/>
    </xf>
    <xf numFmtId="0" fontId="12" fillId="5" borderId="9" xfId="0" applyFont="1" applyFill="1" applyBorder="1" applyAlignment="1">
      <alignment horizontal="center" vertical="top" wrapText="1"/>
    </xf>
    <xf numFmtId="0" fontId="12" fillId="5" borderId="15" xfId="0" applyFont="1" applyFill="1" applyBorder="1" applyAlignment="1">
      <alignment horizontal="center" vertical="top" wrapText="1"/>
    </xf>
    <xf numFmtId="0" fontId="12" fillId="5" borderId="0" xfId="0" applyFont="1" applyFill="1" applyBorder="1" applyAlignment="1">
      <alignment horizontal="center" vertical="top" wrapText="1"/>
    </xf>
    <xf numFmtId="0" fontId="12" fillId="5" borderId="16" xfId="0" applyFont="1" applyFill="1" applyBorder="1" applyAlignment="1">
      <alignment horizontal="center" vertical="top" wrapText="1"/>
    </xf>
    <xf numFmtId="0" fontId="12" fillId="5" borderId="10" xfId="0" applyFont="1" applyFill="1" applyBorder="1" applyAlignment="1">
      <alignment horizontal="center" vertical="top" wrapText="1"/>
    </xf>
    <xf numFmtId="0" fontId="12" fillId="5" borderId="4" xfId="0" applyFont="1" applyFill="1" applyBorder="1" applyAlignment="1">
      <alignment horizontal="center" vertical="top" wrapText="1"/>
    </xf>
    <xf numFmtId="0" fontId="12" fillId="5" borderId="11" xfId="0" applyFont="1" applyFill="1" applyBorder="1" applyAlignment="1">
      <alignment horizontal="center" vertical="top" wrapText="1"/>
    </xf>
    <xf numFmtId="165" fontId="0" fillId="2" borderId="0" xfId="9" applyNumberFormat="1" applyFont="1" applyFill="1" applyAlignment="1">
      <alignment horizontal="center"/>
    </xf>
    <xf numFmtId="165" fontId="0" fillId="5" borderId="12" xfId="9" applyNumberFormat="1" applyFont="1" applyFill="1" applyBorder="1" applyAlignment="1">
      <alignment horizontal="center"/>
    </xf>
    <xf numFmtId="165" fontId="0" fillId="5" borderId="13" xfId="9" applyNumberFormat="1" applyFont="1" applyFill="1" applyBorder="1" applyAlignment="1">
      <alignment horizontal="center"/>
    </xf>
    <xf numFmtId="0" fontId="9" fillId="2" borderId="0" xfId="0" applyFont="1" applyFill="1" applyAlignment="1">
      <alignment horizontal="left" vertical="top" wrapText="1"/>
    </xf>
    <xf numFmtId="0" fontId="9" fillId="5" borderId="8" xfId="0" applyFont="1" applyFill="1" applyBorder="1" applyAlignment="1">
      <alignment horizontal="center" vertical="top" wrapText="1"/>
    </xf>
    <xf numFmtId="0" fontId="9" fillId="5" borderId="5" xfId="0" applyFont="1" applyFill="1" applyBorder="1" applyAlignment="1">
      <alignment horizontal="center" vertical="top" wrapText="1"/>
    </xf>
    <xf numFmtId="0" fontId="9" fillId="5" borderId="9" xfId="0" applyFont="1" applyFill="1" applyBorder="1" applyAlignment="1">
      <alignment horizontal="center" vertical="top" wrapText="1"/>
    </xf>
    <xf numFmtId="0" fontId="9" fillId="5" borderId="15" xfId="0" applyFont="1" applyFill="1" applyBorder="1" applyAlignment="1">
      <alignment horizontal="center" vertical="top" wrapText="1"/>
    </xf>
    <xf numFmtId="0" fontId="9" fillId="5" borderId="0" xfId="0" applyFont="1" applyFill="1" applyBorder="1" applyAlignment="1">
      <alignment horizontal="center" vertical="top" wrapText="1"/>
    </xf>
    <xf numFmtId="0" fontId="9" fillId="5" borderId="16" xfId="0" applyFont="1" applyFill="1" applyBorder="1" applyAlignment="1">
      <alignment horizontal="center" vertical="top" wrapText="1"/>
    </xf>
    <xf numFmtId="0" fontId="9" fillId="5" borderId="10" xfId="0" applyFont="1" applyFill="1" applyBorder="1" applyAlignment="1">
      <alignment horizontal="center" vertical="top" wrapText="1"/>
    </xf>
    <xf numFmtId="0" fontId="9" fillId="5" borderId="4" xfId="0" applyFont="1" applyFill="1" applyBorder="1" applyAlignment="1">
      <alignment horizontal="center" vertical="top" wrapText="1"/>
    </xf>
    <xf numFmtId="0" fontId="9" fillId="5" borderId="11" xfId="0" applyFont="1" applyFill="1" applyBorder="1" applyAlignment="1">
      <alignment horizontal="center" vertical="top" wrapText="1"/>
    </xf>
    <xf numFmtId="0" fontId="0" fillId="5" borderId="0" xfId="0" applyFont="1" applyFill="1" applyBorder="1" applyAlignment="1">
      <alignment horizontal="left" vertical="top" wrapText="1"/>
    </xf>
    <xf numFmtId="0" fontId="0" fillId="5" borderId="0" xfId="0" applyFont="1" applyFill="1" applyAlignment="1">
      <alignment horizontal="center" vertical="center" wrapText="1"/>
    </xf>
    <xf numFmtId="0" fontId="21" fillId="2" borderId="7" xfId="0" applyFont="1" applyFill="1" applyBorder="1" applyAlignment="1">
      <alignment horizontal="center" vertical="center" wrapText="1"/>
    </xf>
    <xf numFmtId="0" fontId="16" fillId="3" borderId="7" xfId="0" applyFont="1" applyFill="1" applyBorder="1" applyAlignment="1">
      <alignment horizontal="center" wrapText="1"/>
    </xf>
    <xf numFmtId="0" fontId="0" fillId="2" borderId="8" xfId="0" applyFill="1" applyBorder="1" applyAlignment="1">
      <alignment horizontal="left" vertical="top"/>
    </xf>
    <xf numFmtId="0" fontId="0" fillId="2" borderId="5" xfId="0" applyFill="1" applyBorder="1" applyAlignment="1">
      <alignment horizontal="left" vertical="top"/>
    </xf>
    <xf numFmtId="0" fontId="0" fillId="2" borderId="9" xfId="0" applyFill="1" applyBorder="1" applyAlignment="1">
      <alignment horizontal="left" vertical="top"/>
    </xf>
    <xf numFmtId="0" fontId="0" fillId="2" borderId="10" xfId="0" applyFill="1" applyBorder="1" applyAlignment="1">
      <alignment horizontal="left" vertical="top"/>
    </xf>
    <xf numFmtId="0" fontId="0" fillId="2" borderId="4" xfId="0" applyFill="1" applyBorder="1" applyAlignment="1">
      <alignment horizontal="left" vertical="top"/>
    </xf>
    <xf numFmtId="0" fontId="0" fillId="2" borderId="11" xfId="0" applyFill="1" applyBorder="1" applyAlignment="1">
      <alignment horizontal="left" vertical="top"/>
    </xf>
    <xf numFmtId="0" fontId="0" fillId="5" borderId="8" xfId="0" applyFill="1" applyBorder="1" applyAlignment="1">
      <alignment horizontal="center" vertical="center"/>
    </xf>
    <xf numFmtId="0" fontId="0" fillId="5" borderId="5" xfId="0" applyFill="1" applyBorder="1" applyAlignment="1">
      <alignment horizontal="center" vertical="center"/>
    </xf>
    <xf numFmtId="0" fontId="0" fillId="5" borderId="9" xfId="0" applyFill="1" applyBorder="1" applyAlignment="1">
      <alignment horizontal="center" vertical="center"/>
    </xf>
    <xf numFmtId="0" fontId="0" fillId="5" borderId="10" xfId="0" applyFill="1" applyBorder="1" applyAlignment="1">
      <alignment horizontal="center" vertical="center"/>
    </xf>
    <xf numFmtId="0" fontId="0" fillId="5" borderId="4" xfId="0" applyFill="1" applyBorder="1" applyAlignment="1">
      <alignment horizontal="center" vertical="center"/>
    </xf>
    <xf numFmtId="0" fontId="0" fillId="5" borderId="11" xfId="0" applyFill="1" applyBorder="1" applyAlignment="1">
      <alignment horizontal="center" vertical="center"/>
    </xf>
    <xf numFmtId="166" fontId="0" fillId="5" borderId="0" xfId="0" applyNumberFormat="1" applyFont="1" applyFill="1" applyBorder="1" applyAlignment="1">
      <alignment horizontal="center" vertical="top"/>
    </xf>
    <xf numFmtId="0" fontId="32" fillId="2" borderId="0" xfId="0" applyFont="1" applyFill="1" applyAlignment="1">
      <alignment horizontal="center"/>
    </xf>
    <xf numFmtId="0" fontId="33" fillId="2" borderId="6" xfId="0" applyFont="1" applyFill="1" applyBorder="1" applyAlignment="1">
      <alignment horizontal="center"/>
    </xf>
    <xf numFmtId="0" fontId="33" fillId="2" borderId="0" xfId="0" applyFont="1" applyFill="1" applyBorder="1" applyAlignment="1">
      <alignment horizontal="center"/>
    </xf>
    <xf numFmtId="0" fontId="16" fillId="6" borderId="7" xfId="0" applyFont="1" applyFill="1" applyBorder="1" applyAlignment="1">
      <alignment horizontal="center"/>
    </xf>
    <xf numFmtId="0" fontId="16" fillId="12" borderId="7" xfId="0" applyFont="1" applyFill="1" applyBorder="1" applyAlignment="1">
      <alignment horizontal="center" vertical="center" wrapText="1"/>
    </xf>
    <xf numFmtId="0" fontId="16" fillId="12" borderId="7" xfId="0" applyFont="1" applyFill="1" applyBorder="1" applyAlignment="1">
      <alignment horizontal="center" vertical="center"/>
    </xf>
    <xf numFmtId="0" fontId="16" fillId="7" borderId="7" xfId="0" applyFont="1" applyFill="1" applyBorder="1" applyAlignment="1">
      <alignment horizontal="center"/>
    </xf>
    <xf numFmtId="0" fontId="0" fillId="2" borderId="0" xfId="0" applyFont="1" applyFill="1" applyBorder="1" applyAlignment="1">
      <alignment horizontal="left" vertical="top" wrapText="1"/>
    </xf>
    <xf numFmtId="0" fontId="24" fillId="5" borderId="0" xfId="0" applyFont="1" applyFill="1" applyBorder="1" applyAlignment="1">
      <alignment horizontal="left" vertical="top" wrapText="1"/>
    </xf>
    <xf numFmtId="0" fontId="25" fillId="5" borderId="0" xfId="0" applyFont="1" applyFill="1" applyBorder="1" applyAlignment="1">
      <alignment horizontal="left" vertical="top" wrapText="1"/>
    </xf>
    <xf numFmtId="0" fontId="9" fillId="5" borderId="0" xfId="0" applyFont="1" applyFill="1" applyBorder="1" applyAlignment="1">
      <alignment horizontal="left" vertical="top" wrapText="1"/>
    </xf>
    <xf numFmtId="0" fontId="0" fillId="5" borderId="3" xfId="0" applyFill="1" applyBorder="1" applyAlignment="1">
      <alignment horizontal="left"/>
    </xf>
    <xf numFmtId="0" fontId="0" fillId="5" borderId="2" xfId="0" applyFill="1" applyBorder="1" applyAlignment="1">
      <alignment horizontal="left"/>
    </xf>
    <xf numFmtId="0" fontId="17" fillId="2" borderId="3" xfId="0" applyFont="1" applyFill="1" applyBorder="1" applyAlignment="1">
      <alignment horizontal="left"/>
    </xf>
    <xf numFmtId="0" fontId="12" fillId="2" borderId="0" xfId="0" applyFont="1" applyFill="1" applyAlignment="1">
      <alignment horizontal="left" vertical="top" wrapText="1"/>
    </xf>
    <xf numFmtId="0" fontId="9" fillId="5" borderId="3" xfId="0" applyFont="1" applyFill="1" applyBorder="1" applyAlignment="1">
      <alignment horizontal="left"/>
    </xf>
    <xf numFmtId="0" fontId="0" fillId="4" borderId="0" xfId="0" applyFill="1" applyBorder="1" applyAlignment="1">
      <alignment horizontal="left" vertical="top" wrapText="1" indent="1"/>
    </xf>
    <xf numFmtId="0" fontId="0" fillId="0" borderId="0" xfId="0" applyAlignment="1">
      <alignment vertical="top" wrapText="1"/>
    </xf>
    <xf numFmtId="0" fontId="30" fillId="2" borderId="0" xfId="0" applyFont="1" applyFill="1" applyAlignment="1">
      <alignment horizontal="left" vertical="center" wrapText="1"/>
    </xf>
    <xf numFmtId="0" fontId="8" fillId="5" borderId="8" xfId="0" applyFont="1" applyFill="1" applyBorder="1" applyAlignment="1">
      <alignment horizontal="center" vertical="top"/>
    </xf>
    <xf numFmtId="0" fontId="8" fillId="5" borderId="5" xfId="0" applyFont="1" applyFill="1" applyBorder="1" applyAlignment="1">
      <alignment horizontal="center" vertical="top"/>
    </xf>
    <xf numFmtId="0" fontId="8" fillId="5" borderId="9" xfId="0" applyFont="1" applyFill="1" applyBorder="1" applyAlignment="1">
      <alignment horizontal="center" vertical="top"/>
    </xf>
    <xf numFmtId="0" fontId="8" fillId="5" borderId="10" xfId="0" applyFont="1" applyFill="1" applyBorder="1" applyAlignment="1">
      <alignment horizontal="center" vertical="top"/>
    </xf>
    <xf numFmtId="0" fontId="8" fillId="5" borderId="4" xfId="0" applyFont="1" applyFill="1" applyBorder="1" applyAlignment="1">
      <alignment horizontal="center" vertical="top"/>
    </xf>
    <xf numFmtId="0" fontId="8" fillId="5" borderId="11" xfId="0" applyFont="1" applyFill="1" applyBorder="1" applyAlignment="1">
      <alignment horizontal="center" vertical="top"/>
    </xf>
    <xf numFmtId="0" fontId="29" fillId="2" borderId="0" xfId="0" applyFont="1" applyFill="1" applyAlignment="1">
      <alignment horizontal="center" vertical="center" textRotation="90"/>
    </xf>
    <xf numFmtId="0" fontId="9" fillId="5" borderId="8" xfId="0" applyFont="1" applyFill="1" applyBorder="1" applyAlignment="1">
      <alignment horizontal="center" vertical="center"/>
    </xf>
    <xf numFmtId="0" fontId="9" fillId="5" borderId="5" xfId="0" applyFont="1" applyFill="1" applyBorder="1" applyAlignment="1">
      <alignment horizontal="center" vertical="center"/>
    </xf>
    <xf numFmtId="0" fontId="9" fillId="5" borderId="9" xfId="0" applyFont="1" applyFill="1" applyBorder="1" applyAlignment="1">
      <alignment horizontal="center" vertical="center"/>
    </xf>
    <xf numFmtId="0" fontId="9" fillId="5" borderId="10" xfId="0" applyFont="1" applyFill="1" applyBorder="1" applyAlignment="1">
      <alignment horizontal="center" vertical="center"/>
    </xf>
    <xf numFmtId="0" fontId="9" fillId="5" borderId="4" xfId="0" applyFont="1" applyFill="1" applyBorder="1" applyAlignment="1">
      <alignment horizontal="center" vertical="center"/>
    </xf>
    <xf numFmtId="0" fontId="9" fillId="5" borderId="11" xfId="0" applyFont="1" applyFill="1" applyBorder="1" applyAlignment="1">
      <alignment horizontal="center" vertical="center"/>
    </xf>
    <xf numFmtId="0" fontId="9" fillId="4" borderId="0" xfId="0" applyFont="1" applyFill="1" applyBorder="1" applyAlignment="1">
      <alignment horizontal="center" vertical="top" wrapText="1"/>
    </xf>
    <xf numFmtId="0" fontId="0" fillId="0" borderId="0" xfId="0" applyFont="1" applyAlignment="1">
      <alignment horizontal="left" vertical="top" wrapText="1"/>
    </xf>
    <xf numFmtId="0" fontId="23" fillId="2" borderId="0" xfId="0" applyFont="1" applyFill="1" applyAlignment="1">
      <alignment horizontal="left" vertical="top"/>
    </xf>
    <xf numFmtId="0" fontId="9" fillId="2" borderId="0" xfId="0" applyFont="1" applyFill="1" applyAlignment="1">
      <alignment horizontal="left"/>
    </xf>
    <xf numFmtId="0" fontId="30" fillId="2" borderId="0" xfId="0" applyFont="1" applyFill="1" applyAlignment="1">
      <alignment horizontal="left" vertical="center"/>
    </xf>
    <xf numFmtId="0" fontId="4" fillId="2" borderId="0" xfId="0" applyFont="1" applyFill="1" applyAlignment="1">
      <alignment horizontal="center"/>
    </xf>
    <xf numFmtId="0" fontId="9" fillId="5" borderId="8" xfId="0" applyFont="1" applyFill="1" applyBorder="1" applyAlignment="1">
      <alignment horizontal="center" vertical="top"/>
    </xf>
    <xf numFmtId="0" fontId="9" fillId="5" borderId="5" xfId="0" applyFont="1" applyFill="1" applyBorder="1" applyAlignment="1">
      <alignment horizontal="center" vertical="top"/>
    </xf>
    <xf numFmtId="0" fontId="9" fillId="5" borderId="9" xfId="0" applyFont="1" applyFill="1" applyBorder="1" applyAlignment="1">
      <alignment horizontal="center" vertical="top"/>
    </xf>
    <xf numFmtId="0" fontId="9" fillId="5" borderId="10" xfId="0" applyFont="1" applyFill="1" applyBorder="1" applyAlignment="1">
      <alignment horizontal="center" vertical="top"/>
    </xf>
    <xf numFmtId="0" fontId="9" fillId="5" borderId="4" xfId="0" applyFont="1" applyFill="1" applyBorder="1" applyAlignment="1">
      <alignment horizontal="center" vertical="top"/>
    </xf>
    <xf numFmtId="0" fontId="9" fillId="5" borderId="11" xfId="0" applyFont="1" applyFill="1" applyBorder="1" applyAlignment="1">
      <alignment horizontal="center" vertical="top"/>
    </xf>
    <xf numFmtId="0" fontId="9" fillId="5" borderId="8" xfId="0" applyFont="1" applyFill="1" applyBorder="1" applyAlignment="1">
      <alignment horizontal="left" vertical="top"/>
    </xf>
    <xf numFmtId="0" fontId="9" fillId="5" borderId="5" xfId="0" applyFont="1" applyFill="1" applyBorder="1" applyAlignment="1">
      <alignment horizontal="left" vertical="top"/>
    </xf>
    <xf numFmtId="0" fontId="9" fillId="5" borderId="9" xfId="0" applyFont="1" applyFill="1" applyBorder="1" applyAlignment="1">
      <alignment horizontal="left" vertical="top"/>
    </xf>
    <xf numFmtId="0" fontId="9" fillId="5" borderId="15" xfId="0" applyFont="1" applyFill="1" applyBorder="1" applyAlignment="1">
      <alignment horizontal="left" vertical="top"/>
    </xf>
    <xf numFmtId="0" fontId="9" fillId="5" borderId="0" xfId="0" applyFont="1" applyFill="1" applyBorder="1" applyAlignment="1">
      <alignment horizontal="left" vertical="top"/>
    </xf>
    <xf numFmtId="0" fontId="9" fillId="5" borderId="16" xfId="0" applyFont="1" applyFill="1" applyBorder="1" applyAlignment="1">
      <alignment horizontal="left" vertical="top"/>
    </xf>
    <xf numFmtId="0" fontId="9" fillId="5" borderId="10" xfId="0" applyFont="1" applyFill="1" applyBorder="1" applyAlignment="1">
      <alignment horizontal="left" vertical="top"/>
    </xf>
    <xf numFmtId="0" fontId="9" fillId="5" borderId="4" xfId="0" applyFont="1" applyFill="1" applyBorder="1" applyAlignment="1">
      <alignment horizontal="left" vertical="top"/>
    </xf>
    <xf numFmtId="0" fontId="9" fillId="5" borderId="11" xfId="0" applyFont="1" applyFill="1" applyBorder="1" applyAlignment="1">
      <alignment horizontal="left" vertical="top"/>
    </xf>
    <xf numFmtId="0" fontId="23" fillId="2" borderId="0" xfId="0" applyFont="1" applyFill="1" applyAlignment="1">
      <alignment horizontal="left"/>
    </xf>
    <xf numFmtId="0" fontId="9" fillId="5" borderId="12" xfId="0" applyFont="1" applyFill="1" applyBorder="1" applyAlignment="1">
      <alignment horizontal="center"/>
    </xf>
    <xf numFmtId="0" fontId="9" fillId="5" borderId="14" xfId="0" applyFont="1" applyFill="1" applyBorder="1" applyAlignment="1">
      <alignment horizontal="center"/>
    </xf>
    <xf numFmtId="0" fontId="9" fillId="5" borderId="13" xfId="0" applyFont="1" applyFill="1" applyBorder="1" applyAlignment="1">
      <alignment horizontal="center"/>
    </xf>
    <xf numFmtId="0" fontId="3" fillId="2" borderId="0" xfId="0" applyFont="1" applyFill="1" applyAlignment="1">
      <alignment horizontal="center"/>
    </xf>
    <xf numFmtId="0" fontId="0" fillId="2" borderId="0" xfId="0" applyFill="1" applyBorder="1" applyAlignment="1">
      <alignment horizontal="left" vertical="top" wrapText="1" indent="1"/>
    </xf>
    <xf numFmtId="0" fontId="17" fillId="2" borderId="0" xfId="0" applyFont="1" applyFill="1" applyAlignment="1">
      <alignment horizontal="center"/>
    </xf>
    <xf numFmtId="0" fontId="5" fillId="0" borderId="0" xfId="1" applyAlignment="1">
      <alignment vertical="top" wrapText="1"/>
    </xf>
    <xf numFmtId="9" fontId="9" fillId="2" borderId="0" xfId="2" applyFont="1" applyFill="1" applyAlignment="1">
      <alignment horizontal="center" vertical="center"/>
    </xf>
    <xf numFmtId="0" fontId="12" fillId="2" borderId="0" xfId="0" applyFont="1" applyFill="1" applyAlignment="1">
      <alignment horizontal="center"/>
    </xf>
    <xf numFmtId="0" fontId="9" fillId="2" borderId="0" xfId="0" applyFont="1" applyFill="1" applyAlignment="1">
      <alignment horizontal="left" vertical="top"/>
    </xf>
    <xf numFmtId="0" fontId="55" fillId="2" borderId="0" xfId="0" applyFont="1" applyFill="1" applyAlignment="1">
      <alignment horizontal="center"/>
    </xf>
    <xf numFmtId="0" fontId="2" fillId="2" borderId="0" xfId="0" applyFont="1" applyFill="1" applyAlignment="1">
      <alignment horizontal="center"/>
    </xf>
    <xf numFmtId="0" fontId="12" fillId="4" borderId="0" xfId="0" applyFont="1" applyFill="1" applyBorder="1" applyAlignment="1">
      <alignment horizontal="center"/>
    </xf>
    <xf numFmtId="9" fontId="9" fillId="5" borderId="0" xfId="0" applyNumberFormat="1" applyFont="1" applyFill="1" applyBorder="1" applyAlignment="1">
      <alignment horizontal="center"/>
    </xf>
    <xf numFmtId="0" fontId="9" fillId="5" borderId="0" xfId="0" applyFont="1" applyFill="1" applyBorder="1" applyAlignment="1">
      <alignment horizontal="center"/>
    </xf>
    <xf numFmtId="0" fontId="36" fillId="2" borderId="0" xfId="0" applyFont="1" applyFill="1" applyAlignment="1">
      <alignment horizontal="center" vertical="center" textRotation="90"/>
    </xf>
    <xf numFmtId="0" fontId="0" fillId="5" borderId="0" xfId="0" applyFill="1" applyAlignment="1">
      <alignment horizontal="center"/>
    </xf>
    <xf numFmtId="0" fontId="0" fillId="2" borderId="0" xfId="0" applyFill="1" applyBorder="1" applyAlignment="1">
      <alignment horizontal="left" wrapText="1"/>
    </xf>
    <xf numFmtId="9" fontId="9" fillId="5" borderId="0" xfId="2" applyFont="1" applyFill="1" applyAlignment="1">
      <alignment horizontal="center" vertical="center"/>
    </xf>
    <xf numFmtId="0" fontId="82" fillId="2" borderId="0" xfId="0" applyFont="1" applyFill="1" applyAlignment="1">
      <alignment horizontal="left" vertical="top" wrapText="1"/>
    </xf>
    <xf numFmtId="0" fontId="82" fillId="2" borderId="0" xfId="0" applyFont="1" applyFill="1" applyAlignment="1">
      <alignment horizontal="center" vertical="top" wrapText="1"/>
    </xf>
    <xf numFmtId="0" fontId="9" fillId="4" borderId="0" xfId="0" applyFont="1" applyFill="1" applyAlignment="1">
      <alignment horizontal="center" wrapText="1"/>
    </xf>
    <xf numFmtId="0" fontId="2" fillId="5" borderId="0" xfId="0" applyFont="1" applyFill="1" applyAlignment="1">
      <alignment horizontal="center" vertical="center" wrapText="1"/>
    </xf>
    <xf numFmtId="0" fontId="12" fillId="2" borderId="0" xfId="0" applyFont="1" applyFill="1" applyAlignment="1">
      <alignment horizontal="left" vertical="center" wrapText="1"/>
    </xf>
    <xf numFmtId="0" fontId="83" fillId="2" borderId="0" xfId="0" applyFont="1" applyFill="1" applyAlignment="1">
      <alignment horizontal="center" vertical="center"/>
    </xf>
    <xf numFmtId="0" fontId="0" fillId="2" borderId="0" xfId="0" applyFont="1" applyFill="1" applyAlignment="1">
      <alignment horizontal="left" vertical="top" wrapText="1"/>
    </xf>
    <xf numFmtId="0" fontId="0" fillId="0" borderId="0" xfId="0" applyAlignment="1">
      <alignment horizontal="left" vertical="top" wrapText="1"/>
    </xf>
    <xf numFmtId="0" fontId="17" fillId="8" borderId="25" xfId="0" applyFont="1" applyFill="1" applyBorder="1" applyAlignment="1">
      <alignment horizontal="center"/>
    </xf>
    <xf numFmtId="0" fontId="17" fillId="8" borderId="14" xfId="0" applyFont="1" applyFill="1" applyBorder="1" applyAlignment="1">
      <alignment horizontal="center"/>
    </xf>
    <xf numFmtId="0" fontId="17" fillId="8" borderId="13" xfId="0" applyFont="1" applyFill="1" applyBorder="1" applyAlignment="1">
      <alignment horizontal="center"/>
    </xf>
    <xf numFmtId="0" fontId="9" fillId="2" borderId="10" xfId="0" applyFont="1" applyFill="1" applyBorder="1" applyAlignment="1">
      <alignment horizontal="center"/>
    </xf>
    <xf numFmtId="0" fontId="9" fillId="2" borderId="4" xfId="0" applyFont="1" applyFill="1" applyBorder="1" applyAlignment="1">
      <alignment horizontal="center"/>
    </xf>
    <xf numFmtId="0" fontId="17" fillId="8" borderId="12" xfId="0" applyFont="1" applyFill="1" applyBorder="1" applyAlignment="1">
      <alignment horizontal="center"/>
    </xf>
    <xf numFmtId="0" fontId="17" fillId="8" borderId="24" xfId="0" applyFont="1" applyFill="1" applyBorder="1" applyAlignment="1">
      <alignment horizontal="center"/>
    </xf>
    <xf numFmtId="0" fontId="38" fillId="8" borderId="28" xfId="0" applyFont="1" applyFill="1" applyBorder="1" applyAlignment="1">
      <alignment horizontal="center"/>
    </xf>
    <xf numFmtId="0" fontId="38" fillId="8" borderId="29" xfId="0" applyFont="1" applyFill="1" applyBorder="1" applyAlignment="1">
      <alignment horizontal="center"/>
    </xf>
    <xf numFmtId="0" fontId="38" fillId="8" borderId="30" xfId="0" applyFont="1" applyFill="1" applyBorder="1" applyAlignment="1">
      <alignment horizontal="center"/>
    </xf>
  </cellXfs>
  <cellStyles count="155">
    <cellStyle name="Besuchter Hyperlink" xfId="3" builtinId="9" hidden="1"/>
    <cellStyle name="Besuchter Hyperlink" xfId="4" builtinId="9" hidden="1"/>
    <cellStyle name="Besuchter Hyperlink" xfId="5" builtinId="9" hidden="1"/>
    <cellStyle name="Besuchter Hyperlink" xfId="6" builtinId="9" hidden="1"/>
    <cellStyle name="Besuchter Hyperlink" xfId="7" builtinId="9" hidden="1"/>
    <cellStyle name="Besuchter Hyperlink" xfId="8" builtinId="9" hidden="1"/>
    <cellStyle name="Besuchter Hyperlink" xfId="10" builtinId="9" hidden="1"/>
    <cellStyle name="Besuchter Hyperlink" xfId="11" builtinId="9" hidden="1"/>
    <cellStyle name="Besuchter Hyperlink" xfId="12" builtinId="9" hidden="1"/>
    <cellStyle name="Besuchter Hyperlink" xfId="13" builtinId="9" hidden="1"/>
    <cellStyle name="Besuchter Hyperlink" xfId="14" builtinId="9" hidden="1"/>
    <cellStyle name="Besuchter Hyperlink" xfId="15" builtinId="9" hidden="1"/>
    <cellStyle name="Besuchter Hyperlink" xfId="16" builtinId="9" hidden="1"/>
    <cellStyle name="Besuchter Hyperlink" xfId="17" builtinId="9" hidden="1"/>
    <cellStyle name="Besuchter Hyperlink" xfId="18" builtinId="9" hidden="1"/>
    <cellStyle name="Besuchter Hyperlink" xfId="19" builtinId="9" hidden="1"/>
    <cellStyle name="Besuchter Hyperlink" xfId="20" builtinId="9" hidden="1"/>
    <cellStyle name="Besuchter Hyperlink" xfId="21" builtinId="9" hidden="1"/>
    <cellStyle name="Besuchter Hyperlink" xfId="22" builtinId="9" hidden="1"/>
    <cellStyle name="Besuchter Hyperlink" xfId="23" builtinId="9" hidden="1"/>
    <cellStyle name="Besuchter Hyperlink" xfId="24" builtinId="9" hidden="1"/>
    <cellStyle name="Besuchter Hyperlink" xfId="25" builtinId="9" hidden="1"/>
    <cellStyle name="Besuchter Hyperlink" xfId="26" builtinId="9" hidden="1"/>
    <cellStyle name="Besuchter Hyperlink" xfId="27" builtinId="9" hidden="1"/>
    <cellStyle name="Besuchter Hyperlink" xfId="28" builtinId="9" hidden="1"/>
    <cellStyle name="Besuchter Hyperlink" xfId="29" builtinId="9" hidden="1"/>
    <cellStyle name="Besuchter Hyperlink" xfId="30" builtinId="9" hidden="1"/>
    <cellStyle name="Besuchter Hyperlink" xfId="31" builtinId="9" hidden="1"/>
    <cellStyle name="Besuchter Hyperlink" xfId="32" builtinId="9" hidden="1"/>
    <cellStyle name="Besuchter Hyperlink" xfId="33" builtinId="9" hidden="1"/>
    <cellStyle name="Besuchter Hyperlink" xfId="34" builtinId="9" hidden="1"/>
    <cellStyle name="Besuchter Hyperlink" xfId="35" builtinId="9" hidden="1"/>
    <cellStyle name="Besuchter Hyperlink" xfId="36" builtinId="9" hidden="1"/>
    <cellStyle name="Besuchter Hyperlink" xfId="37" builtinId="9" hidden="1"/>
    <cellStyle name="Besuchter Hyperlink" xfId="38" builtinId="9" hidden="1"/>
    <cellStyle name="Besuchter Hyperlink" xfId="39" builtinId="9" hidden="1"/>
    <cellStyle name="Besuchter Hyperlink" xfId="40" builtinId="9" hidden="1"/>
    <cellStyle name="Besuchter Hyperlink" xfId="41" builtinId="9" hidden="1"/>
    <cellStyle name="Besuchter Hyperlink" xfId="42" builtinId="9" hidden="1"/>
    <cellStyle name="Besuchter Hyperlink" xfId="43" builtinId="9" hidden="1"/>
    <cellStyle name="Besuchter Hyperlink" xfId="44" builtinId="9" hidden="1"/>
    <cellStyle name="Besuchter Hyperlink" xfId="45" builtinId="9" hidden="1"/>
    <cellStyle name="Besuchter Hyperlink" xfId="46" builtinId="9" hidden="1"/>
    <cellStyle name="Besuchter Hyperlink" xfId="47" builtinId="9" hidden="1"/>
    <cellStyle name="Besuchter Hyperlink" xfId="48" builtinId="9" hidden="1"/>
    <cellStyle name="Besuchter Hyperlink" xfId="49" builtinId="9" hidden="1"/>
    <cellStyle name="Besuchter Hyperlink" xfId="50" builtinId="9" hidden="1"/>
    <cellStyle name="Besuchter Hyperlink" xfId="51" builtinId="9" hidden="1"/>
    <cellStyle name="Besuchter Hyperlink" xfId="52" builtinId="9" hidden="1"/>
    <cellStyle name="Besuchter Hyperlink" xfId="53" builtinId="9" hidden="1"/>
    <cellStyle name="Besuchter Hyperlink" xfId="54" builtinId="9" hidden="1"/>
    <cellStyle name="Besuchter Hyperlink" xfId="55" builtinId="9" hidden="1"/>
    <cellStyle name="Besuchter Hyperlink" xfId="56" builtinId="9" hidden="1"/>
    <cellStyle name="Besuchter Hyperlink" xfId="57" builtinId="9" hidden="1"/>
    <cellStyle name="Besuchter Hyperlink" xfId="58" builtinId="9" hidden="1"/>
    <cellStyle name="Besuchter Hyperlink" xfId="59" builtinId="9" hidden="1"/>
    <cellStyle name="Besuchter Hyperlink" xfId="60" builtinId="9" hidden="1"/>
    <cellStyle name="Besuchter Hyperlink" xfId="61" builtinId="9" hidden="1"/>
    <cellStyle name="Besuchter Hyperlink" xfId="62" builtinId="9" hidden="1"/>
    <cellStyle name="Besuchter Hyperlink" xfId="63" builtinId="9" hidden="1"/>
    <cellStyle name="Besuchter Hyperlink" xfId="64" builtinId="9" hidden="1"/>
    <cellStyle name="Besuchter Hyperlink" xfId="65" builtinId="9" hidden="1"/>
    <cellStyle name="Besuchter Hyperlink" xfId="66" builtinId="9" hidden="1"/>
    <cellStyle name="Besuchter Hyperlink" xfId="67" builtinId="9" hidden="1"/>
    <cellStyle name="Besuchter Hyperlink" xfId="68" builtinId="9" hidden="1"/>
    <cellStyle name="Besuchter Hyperlink" xfId="69" builtinId="9" hidden="1"/>
    <cellStyle name="Besuchter Hyperlink" xfId="70" builtinId="9" hidden="1"/>
    <cellStyle name="Besuchter Hyperlink" xfId="71" builtinId="9" hidden="1"/>
    <cellStyle name="Besuchter Hyperlink" xfId="72" builtinId="9" hidden="1"/>
    <cellStyle name="Besuchter Hyperlink" xfId="73" builtinId="9" hidden="1"/>
    <cellStyle name="Besuchter Hyperlink" xfId="74" builtinId="9" hidden="1"/>
    <cellStyle name="Besuchter Hyperlink" xfId="75" builtinId="9" hidden="1"/>
    <cellStyle name="Besuchter Hyperlink" xfId="76" builtinId="9" hidden="1"/>
    <cellStyle name="Besuchter Hyperlink" xfId="77" builtinId="9" hidden="1"/>
    <cellStyle name="Besuchter Hyperlink" xfId="78" builtinId="9" hidden="1"/>
    <cellStyle name="Besuchter Hyperlink" xfId="79" builtinId="9" hidden="1"/>
    <cellStyle name="Besuchter Hyperlink" xfId="80" builtinId="9" hidden="1"/>
    <cellStyle name="Besuchter Hyperlink" xfId="81" builtinId="9" hidden="1"/>
    <cellStyle name="Besuchter Hyperlink" xfId="82" builtinId="9" hidden="1"/>
    <cellStyle name="Besuchter Hyperlink" xfId="83" builtinId="9" hidden="1"/>
    <cellStyle name="Besuchter Hyperlink" xfId="84" builtinId="9" hidden="1"/>
    <cellStyle name="Besuchter Hyperlink" xfId="85" builtinId="9" hidden="1"/>
    <cellStyle name="Besuchter Hyperlink" xfId="86" builtinId="9" hidden="1"/>
    <cellStyle name="Besuchter Hyperlink" xfId="87" builtinId="9" hidden="1"/>
    <cellStyle name="Besuchter Hyperlink" xfId="88" builtinId="9" hidden="1"/>
    <cellStyle name="Besuchter Hyperlink" xfId="89" builtinId="9" hidden="1"/>
    <cellStyle name="Besuchter Hyperlink" xfId="90" builtinId="9" hidden="1"/>
    <cellStyle name="Besuchter Hyperlink" xfId="91" builtinId="9" hidden="1"/>
    <cellStyle name="Besuchter Hyperlink" xfId="92" builtinId="9" hidden="1"/>
    <cellStyle name="Besuchter Hyperlink" xfId="93" builtinId="9" hidden="1"/>
    <cellStyle name="Besuchter Hyperlink" xfId="94" builtinId="9" hidden="1"/>
    <cellStyle name="Besuchter Hyperlink" xfId="95" builtinId="9" hidden="1"/>
    <cellStyle name="Besuchter Hyperlink" xfId="96" builtinId="9" hidden="1"/>
    <cellStyle name="Besuchter Hyperlink" xfId="97" builtinId="9" hidden="1"/>
    <cellStyle name="Besuchter Hyperlink" xfId="98" builtinId="9" hidden="1"/>
    <cellStyle name="Besuchter Hyperlink" xfId="99" builtinId="9" hidden="1"/>
    <cellStyle name="Besuchter Hyperlink" xfId="100" builtinId="9" hidden="1"/>
    <cellStyle name="Besuchter Hyperlink" xfId="101" builtinId="9" hidden="1"/>
    <cellStyle name="Besuchter Hyperlink" xfId="102" builtinId="9" hidden="1"/>
    <cellStyle name="Besuchter Hyperlink" xfId="103" builtinId="9" hidden="1"/>
    <cellStyle name="Besuchter Hyperlink" xfId="104" builtinId="9" hidden="1"/>
    <cellStyle name="Besuchter Hyperlink" xfId="105" builtinId="9" hidden="1"/>
    <cellStyle name="Besuchter Hyperlink" xfId="106" builtinId="9" hidden="1"/>
    <cellStyle name="Besuchter Hyperlink" xfId="107" builtinId="9" hidden="1"/>
    <cellStyle name="Besuchter Hyperlink" xfId="108" builtinId="9" hidden="1"/>
    <cellStyle name="Besuchter Hyperlink" xfId="109" builtinId="9" hidden="1"/>
    <cellStyle name="Besuchter Hyperlink" xfId="110" builtinId="9" hidden="1"/>
    <cellStyle name="Besuchter Hyperlink" xfId="111" builtinId="9" hidden="1"/>
    <cellStyle name="Besuchter Hyperlink" xfId="112" builtinId="9" hidden="1"/>
    <cellStyle name="Besuchter Hyperlink" xfId="113" builtinId="9" hidden="1"/>
    <cellStyle name="Besuchter Hyperlink" xfId="114" builtinId="9" hidden="1"/>
    <cellStyle name="Besuchter Hyperlink" xfId="115" builtinId="9" hidden="1"/>
    <cellStyle name="Besuchter Hyperlink" xfId="116" builtinId="9" hidden="1"/>
    <cellStyle name="Besuchter Hyperlink" xfId="117" builtinId="9" hidden="1"/>
    <cellStyle name="Besuchter Hyperlink" xfId="118" builtinId="9" hidden="1"/>
    <cellStyle name="Besuchter Hyperlink" xfId="119" builtinId="9" hidden="1"/>
    <cellStyle name="Besuchter Hyperlink" xfId="120" builtinId="9" hidden="1"/>
    <cellStyle name="Besuchter Hyperlink" xfId="121" builtinId="9" hidden="1"/>
    <cellStyle name="Besuchter Hyperlink" xfId="122" builtinId="9" hidden="1"/>
    <cellStyle name="Besuchter Hyperlink" xfId="123" builtinId="9" hidden="1"/>
    <cellStyle name="Besuchter Hyperlink" xfId="124" builtinId="9" hidden="1"/>
    <cellStyle name="Besuchter Hyperlink" xfId="125" builtinId="9" hidden="1"/>
    <cellStyle name="Besuchter Hyperlink" xfId="126" builtinId="9" hidden="1"/>
    <cellStyle name="Besuchter Hyperlink" xfId="127" builtinId="9" hidden="1"/>
    <cellStyle name="Besuchter Hyperlink" xfId="128" builtinId="9" hidden="1"/>
    <cellStyle name="Besuchter Hyperlink" xfId="129" builtinId="9" hidden="1"/>
    <cellStyle name="Besuchter Hyperlink" xfId="130" builtinId="9" hidden="1"/>
    <cellStyle name="Besuchter Hyperlink" xfId="131" builtinId="9" hidden="1"/>
    <cellStyle name="Besuchter Hyperlink" xfId="132" builtinId="9" hidden="1"/>
    <cellStyle name="Besuchter Hyperlink" xfId="133" builtinId="9" hidden="1"/>
    <cellStyle name="Besuchter Hyperlink" xfId="134" builtinId="9" hidden="1"/>
    <cellStyle name="Besuchter Hyperlink" xfId="135" builtinId="9" hidden="1"/>
    <cellStyle name="Besuchter Hyperlink" xfId="136" builtinId="9" hidden="1"/>
    <cellStyle name="Besuchter Hyperlink" xfId="137" builtinId="9" hidden="1"/>
    <cellStyle name="Besuchter Hyperlink" xfId="138" builtinId="9" hidden="1"/>
    <cellStyle name="Besuchter Hyperlink" xfId="139" builtinId="9" hidden="1"/>
    <cellStyle name="Besuchter Hyperlink" xfId="140" builtinId="9" hidden="1"/>
    <cellStyle name="Besuchter Hyperlink" xfId="141" builtinId="9" hidden="1"/>
    <cellStyle name="Besuchter Hyperlink" xfId="142" builtinId="9" hidden="1"/>
    <cellStyle name="Besuchter Hyperlink" xfId="143" builtinId="9" hidden="1"/>
    <cellStyle name="Besuchter Hyperlink" xfId="144" builtinId="9" hidden="1"/>
    <cellStyle name="Besuchter Hyperlink" xfId="145" builtinId="9" hidden="1"/>
    <cellStyle name="Besuchter Hyperlink" xfId="146" builtinId="9" hidden="1"/>
    <cellStyle name="Besuchter Hyperlink" xfId="147" builtinId="9" hidden="1"/>
    <cellStyle name="Comma 2" xfId="150"/>
    <cellStyle name="Comma 3" xfId="151"/>
    <cellStyle name="Excel Built-in Normal" xfId="152"/>
    <cellStyle name="Hyperlink" xfId="1" builtinId="8"/>
    <cellStyle name="Hyperlink 2" xfId="149"/>
    <cellStyle name="Komma" xfId="9" builtinId="3"/>
    <cellStyle name="Normal_Copy of Depth_Hunger_en" xfId="153"/>
    <cellStyle name="Percent 2" xfId="154"/>
    <cellStyle name="Prozent" xfId="2" builtinId="5"/>
    <cellStyle name="Standard" xfId="0" builtinId="0"/>
    <cellStyle name="Standard 2" xfId="148"/>
  </cellStyles>
  <dxfs count="646">
    <dxf>
      <font>
        <color theme="0"/>
      </font>
      <fill>
        <patternFill>
          <bgColor theme="0"/>
        </patternFill>
      </fill>
    </dxf>
    <dxf>
      <font>
        <color theme="0"/>
      </font>
    </dxf>
    <dxf>
      <fill>
        <patternFill>
          <bgColor rgb="FF92D050"/>
        </patternFill>
      </fill>
    </dxf>
    <dxf>
      <fill>
        <patternFill>
          <bgColor rgb="FFC00000"/>
        </patternFill>
      </fill>
    </dxf>
    <dxf>
      <fill>
        <patternFill>
          <bgColor rgb="FFFFC000"/>
        </patternFill>
      </fill>
    </dxf>
    <dxf>
      <fill>
        <patternFill>
          <bgColor theme="6" tint="0.59996337778862885"/>
        </patternFill>
      </fill>
    </dxf>
    <dxf>
      <font>
        <color theme="0"/>
      </font>
      <fill>
        <patternFill>
          <bgColor rgb="FFC00000"/>
        </patternFill>
      </fill>
    </dxf>
    <dxf>
      <font>
        <color theme="1"/>
      </font>
      <fill>
        <patternFill>
          <bgColor rgb="FFFFC000"/>
        </patternFill>
      </fill>
    </dxf>
    <dxf>
      <font>
        <color theme="0"/>
      </font>
      <fill>
        <patternFill>
          <bgColor theme="6"/>
        </patternFill>
      </fill>
    </dxf>
    <dxf>
      <font>
        <color theme="0"/>
      </font>
    </dxf>
    <dxf>
      <font>
        <color theme="0"/>
      </font>
      <fill>
        <patternFill>
          <bgColor theme="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tint="-0.34998626667073579"/>
      </font>
    </dxf>
    <dxf>
      <font>
        <color theme="0" tint="-0.34998626667073579"/>
      </font>
    </dxf>
    <dxf>
      <font>
        <color theme="6" tint="-0.24994659260841701"/>
      </font>
    </dxf>
    <dxf>
      <font>
        <color rgb="FFC00000"/>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4.9989318521683403E-2"/>
      </font>
    </dxf>
    <dxf>
      <fill>
        <patternFill>
          <bgColor rgb="FF92D050"/>
        </patternFill>
      </fill>
    </dxf>
    <dxf>
      <fill>
        <patternFill>
          <bgColor rgb="FFC00000"/>
        </patternFill>
      </fill>
    </dxf>
    <dxf>
      <fill>
        <patternFill>
          <bgColor rgb="FFFFC000"/>
        </patternFill>
      </fill>
    </dxf>
    <dxf>
      <fill>
        <patternFill>
          <bgColor theme="6" tint="0.59996337778862885"/>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fill>
        <patternFill>
          <bgColor theme="0"/>
        </patternFill>
      </fill>
    </dxf>
    <dxf>
      <font>
        <color theme="0" tint="-0.34998626667073579"/>
      </font>
    </dxf>
    <dxf>
      <font>
        <color theme="0" tint="-0.34998626667073579"/>
      </font>
    </dxf>
    <dxf>
      <font>
        <color theme="0" tint="-0.34998626667073579"/>
      </font>
    </dxf>
    <dxf>
      <font>
        <color theme="0" tint="-0.34998626667073579"/>
      </font>
    </dxf>
    <dxf>
      <font>
        <color theme="0"/>
      </font>
    </dxf>
    <dxf>
      <fill>
        <patternFill>
          <bgColor rgb="FFFF0000"/>
        </patternFill>
      </fill>
    </dxf>
    <dxf>
      <fill>
        <patternFill>
          <bgColor rgb="FF00B050"/>
        </patternFill>
      </fill>
    </dxf>
    <dxf>
      <fill>
        <patternFill>
          <bgColor rgb="FFFFFF00"/>
        </patternFill>
      </fill>
    </dxf>
    <dxf>
      <font>
        <color theme="0"/>
      </font>
      <fill>
        <patternFill>
          <bgColor theme="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tint="-0.499984740745262"/>
      </font>
    </dxf>
    <dxf>
      <font>
        <color theme="0" tint="-0.34998626667073579"/>
      </font>
    </dxf>
    <dxf>
      <font>
        <color theme="0" tint="-0.34998626667073579"/>
      </font>
    </dxf>
    <dxf>
      <font>
        <color theme="0"/>
      </font>
      <fill>
        <patternFill>
          <bgColor theme="0"/>
        </patternFill>
      </fill>
    </dxf>
    <dxf>
      <font>
        <color theme="0" tint="-0.34998626667073579"/>
      </font>
    </dxf>
    <dxf>
      <font>
        <color theme="0"/>
      </font>
      <fill>
        <patternFill>
          <bgColor theme="0"/>
        </patternFill>
      </fill>
    </dxf>
    <dxf>
      <font>
        <color theme="0"/>
      </font>
    </dxf>
    <dxf>
      <font>
        <color theme="0" tint="-0.34998626667073579"/>
      </font>
    </dxf>
    <dxf>
      <font>
        <color theme="0" tint="-0.34998626667073579"/>
      </font>
    </dxf>
    <dxf>
      <font>
        <color theme="0" tint="-0.499984740745262"/>
      </font>
    </dxf>
    <dxf>
      <font>
        <color theme="0" tint="-0.34998626667073579"/>
      </font>
    </dxf>
    <dxf>
      <font>
        <color theme="0" tint="-0.34998626667073579"/>
      </font>
    </dxf>
    <dxf>
      <font>
        <color theme="0"/>
      </font>
    </dxf>
    <dxf>
      <font>
        <color theme="0"/>
      </font>
      <fill>
        <patternFill>
          <bgColor theme="0"/>
        </patternFill>
      </fill>
    </dxf>
    <dxf>
      <font>
        <color theme="0"/>
      </font>
    </dxf>
    <dxf>
      <font>
        <color theme="0" tint="-0.34998626667073579"/>
      </font>
    </dxf>
    <dxf>
      <font>
        <color theme="0"/>
      </font>
      <fill>
        <patternFill>
          <bgColor theme="0"/>
        </patternFill>
      </fill>
    </dxf>
    <dxf>
      <font>
        <color theme="0"/>
      </font>
    </dxf>
    <dxf>
      <font>
        <color theme="0" tint="-0.34998626667073579"/>
      </font>
    </dxf>
    <dxf>
      <font>
        <color theme="0" tint="-0.34998626667073579"/>
      </font>
    </dxf>
    <dxf>
      <font>
        <color theme="0"/>
      </font>
    </dxf>
    <dxf>
      <font>
        <color theme="0"/>
      </font>
    </dxf>
    <dxf>
      <font>
        <color theme="0" tint="-0.34998626667073579"/>
      </font>
    </dxf>
    <dxf>
      <font>
        <color theme="0" tint="-0.499984740745262"/>
      </font>
    </dxf>
    <dxf>
      <font>
        <color theme="0" tint="-0.34998626667073579"/>
      </font>
    </dxf>
    <dxf>
      <font>
        <color theme="0" tint="-0.34998626667073579"/>
      </font>
    </dxf>
    <dxf>
      <font>
        <color theme="0"/>
      </font>
      <fill>
        <patternFill>
          <bgColor theme="0"/>
        </patternFill>
      </fill>
    </dxf>
    <dxf>
      <font>
        <color theme="0" tint="-0.34998626667073579"/>
      </font>
    </dxf>
    <dxf>
      <font>
        <color theme="0"/>
      </font>
      <fill>
        <patternFill>
          <bgColor theme="0"/>
        </patternFill>
      </fill>
    </dxf>
    <dxf>
      <font>
        <color theme="0"/>
      </font>
    </dxf>
    <dxf>
      <font>
        <color theme="0" tint="-0.34998626667073579"/>
      </font>
    </dxf>
    <dxf>
      <font>
        <color theme="0" tint="-0.34998626667073579"/>
      </font>
    </dxf>
    <dxf>
      <font>
        <color theme="0" tint="-0.499984740745262"/>
      </font>
    </dxf>
    <dxf>
      <font>
        <color theme="0" tint="-0.34998626667073579"/>
      </font>
    </dxf>
    <dxf>
      <font>
        <color theme="0" tint="-0.34998626667073579"/>
      </font>
    </dxf>
    <dxf>
      <font>
        <color theme="0"/>
      </font>
    </dxf>
    <dxf>
      <font>
        <color theme="0"/>
      </font>
      <fill>
        <patternFill>
          <bgColor theme="0"/>
        </patternFill>
      </fill>
    </dxf>
    <dxf>
      <font>
        <color theme="0"/>
      </font>
    </dxf>
    <dxf>
      <font>
        <color theme="0" tint="-0.34998626667073579"/>
      </font>
    </dxf>
    <dxf>
      <font>
        <color theme="0"/>
      </font>
      <fill>
        <patternFill>
          <bgColor theme="0"/>
        </patternFill>
      </fill>
    </dxf>
    <dxf>
      <font>
        <color theme="0"/>
      </font>
    </dxf>
    <dxf>
      <font>
        <color theme="0" tint="-0.34998626667073579"/>
      </font>
    </dxf>
    <dxf>
      <font>
        <color theme="0" tint="-0.34998626667073579"/>
      </font>
    </dxf>
    <dxf>
      <font>
        <color theme="0"/>
      </font>
    </dxf>
    <dxf>
      <font>
        <color theme="0"/>
      </font>
    </dxf>
    <dxf>
      <font>
        <color theme="0" tint="-0.34998626667073579"/>
      </font>
    </dxf>
    <dxf>
      <font>
        <color theme="0" tint="-0.499984740745262"/>
      </font>
    </dxf>
    <dxf>
      <font>
        <color theme="0" tint="-0.34998626667073579"/>
      </font>
    </dxf>
    <dxf>
      <font>
        <color theme="0" tint="-0.34998626667073579"/>
      </font>
    </dxf>
    <dxf>
      <font>
        <color theme="0"/>
      </font>
      <fill>
        <patternFill>
          <bgColor theme="0"/>
        </patternFill>
      </fill>
    </dxf>
    <dxf>
      <font>
        <color theme="0" tint="-0.34998626667073579"/>
      </font>
    </dxf>
    <dxf>
      <font>
        <color theme="0"/>
      </font>
      <fill>
        <patternFill>
          <bgColor theme="0"/>
        </patternFill>
      </fill>
    </dxf>
    <dxf>
      <font>
        <color theme="0"/>
      </font>
    </dxf>
    <dxf>
      <font>
        <color theme="0" tint="-0.34998626667073579"/>
      </font>
    </dxf>
    <dxf>
      <font>
        <color theme="0" tint="-0.34998626667073579"/>
      </font>
    </dxf>
    <dxf>
      <font>
        <color theme="0" tint="-0.499984740745262"/>
      </font>
    </dxf>
    <dxf>
      <font>
        <color theme="0" tint="-0.34998626667073579"/>
      </font>
    </dxf>
    <dxf>
      <font>
        <color theme="0" tint="-0.34998626667073579"/>
      </font>
    </dxf>
    <dxf>
      <font>
        <color theme="0"/>
      </font>
    </dxf>
    <dxf>
      <font>
        <color theme="0"/>
      </font>
      <fill>
        <patternFill>
          <bgColor theme="0"/>
        </patternFill>
      </fill>
    </dxf>
    <dxf>
      <font>
        <color theme="0"/>
      </font>
    </dxf>
    <dxf>
      <font>
        <color theme="0" tint="-0.34998626667073579"/>
      </font>
    </dxf>
    <dxf>
      <font>
        <color theme="0"/>
      </font>
      <fill>
        <patternFill>
          <bgColor theme="0"/>
        </patternFill>
      </fill>
    </dxf>
    <dxf>
      <font>
        <color theme="0"/>
      </font>
    </dxf>
    <dxf>
      <font>
        <color theme="0" tint="-0.34998626667073579"/>
      </font>
    </dxf>
    <dxf>
      <font>
        <color theme="0" tint="-0.34998626667073579"/>
      </font>
    </dxf>
    <dxf>
      <font>
        <color theme="0"/>
      </font>
    </dxf>
    <dxf>
      <font>
        <color theme="0"/>
      </font>
    </dxf>
    <dxf>
      <font>
        <color theme="0" tint="-0.34998626667073579"/>
      </font>
    </dxf>
    <dxf>
      <font>
        <color theme="0" tint="-0.499984740745262"/>
      </font>
    </dxf>
    <dxf>
      <font>
        <color theme="0" tint="-0.34998626667073579"/>
      </font>
    </dxf>
    <dxf>
      <font>
        <color theme="0" tint="-0.34998626667073579"/>
      </font>
    </dxf>
    <dxf>
      <font>
        <color theme="0"/>
      </font>
      <fill>
        <patternFill>
          <bgColor theme="0"/>
        </patternFill>
      </fill>
    </dxf>
    <dxf>
      <font>
        <color theme="0" tint="-0.34998626667073579"/>
      </font>
    </dxf>
    <dxf>
      <font>
        <color theme="0"/>
      </font>
      <fill>
        <patternFill>
          <bgColor theme="0"/>
        </patternFill>
      </fill>
    </dxf>
    <dxf>
      <font>
        <color theme="0"/>
      </font>
    </dxf>
    <dxf>
      <font>
        <color theme="0" tint="-0.34998626667073579"/>
      </font>
    </dxf>
    <dxf>
      <font>
        <color theme="0" tint="-0.34998626667073579"/>
      </font>
    </dxf>
    <dxf>
      <font>
        <color theme="0" tint="-0.499984740745262"/>
      </font>
    </dxf>
    <dxf>
      <font>
        <color theme="0" tint="-0.34998626667073579"/>
      </font>
    </dxf>
    <dxf>
      <font>
        <color theme="0" tint="-0.34998626667073579"/>
      </font>
    </dxf>
    <dxf>
      <font>
        <color theme="0"/>
      </font>
    </dxf>
    <dxf>
      <font>
        <color theme="0"/>
      </font>
      <fill>
        <patternFill>
          <bgColor theme="0"/>
        </patternFill>
      </fill>
    </dxf>
    <dxf>
      <font>
        <color theme="0"/>
      </font>
    </dxf>
    <dxf>
      <font>
        <color theme="0" tint="-0.34998626667073579"/>
      </font>
    </dxf>
    <dxf>
      <font>
        <color theme="0"/>
      </font>
      <fill>
        <patternFill>
          <bgColor theme="0"/>
        </patternFill>
      </fill>
    </dxf>
    <dxf>
      <font>
        <color theme="0"/>
      </font>
    </dxf>
    <dxf>
      <font>
        <color theme="0" tint="-0.34998626667073579"/>
      </font>
    </dxf>
    <dxf>
      <font>
        <color theme="0" tint="-0.34998626667073579"/>
      </font>
    </dxf>
    <dxf>
      <font>
        <color theme="0"/>
      </font>
    </dxf>
    <dxf>
      <font>
        <color theme="0"/>
      </font>
    </dxf>
    <dxf>
      <font>
        <color theme="0" tint="-0.34998626667073579"/>
      </font>
    </dxf>
    <dxf>
      <font>
        <color theme="0" tint="-0.499984740745262"/>
      </font>
    </dxf>
    <dxf>
      <font>
        <color theme="0" tint="-0.34998626667073579"/>
      </font>
    </dxf>
    <dxf>
      <font>
        <color theme="0" tint="-0.34998626667073579"/>
      </font>
    </dxf>
    <dxf>
      <font>
        <color theme="0"/>
      </font>
      <fill>
        <patternFill>
          <bgColor theme="0"/>
        </patternFill>
      </fill>
    </dxf>
    <dxf>
      <font>
        <color theme="0" tint="-0.34998626667073579"/>
      </font>
    </dxf>
    <dxf>
      <font>
        <color theme="0"/>
      </font>
      <fill>
        <patternFill>
          <bgColor theme="0"/>
        </patternFill>
      </fill>
    </dxf>
    <dxf>
      <font>
        <color theme="0"/>
      </font>
    </dxf>
    <dxf>
      <font>
        <color theme="0" tint="-0.34998626667073579"/>
      </font>
    </dxf>
    <dxf>
      <font>
        <color theme="0" tint="-0.34998626667073579"/>
      </font>
    </dxf>
    <dxf>
      <font>
        <color theme="0" tint="-0.499984740745262"/>
      </font>
    </dxf>
    <dxf>
      <font>
        <color theme="0" tint="-0.34998626667073579"/>
      </font>
    </dxf>
    <dxf>
      <font>
        <color theme="0" tint="-0.34998626667073579"/>
      </font>
    </dxf>
    <dxf>
      <font>
        <color theme="0"/>
      </font>
    </dxf>
    <dxf>
      <font>
        <color theme="0"/>
      </font>
      <fill>
        <patternFill>
          <bgColor theme="0"/>
        </patternFill>
      </fill>
    </dxf>
    <dxf>
      <font>
        <color theme="0"/>
      </font>
    </dxf>
    <dxf>
      <font>
        <color theme="0" tint="-0.34998626667073579"/>
      </font>
    </dxf>
    <dxf>
      <font>
        <color theme="0"/>
      </font>
      <fill>
        <patternFill>
          <bgColor theme="0"/>
        </patternFill>
      </fill>
    </dxf>
    <dxf>
      <font>
        <color theme="0"/>
      </font>
    </dxf>
    <dxf>
      <font>
        <color theme="0" tint="-0.34998626667073579"/>
      </font>
    </dxf>
    <dxf>
      <font>
        <color theme="0" tint="-0.34998626667073579"/>
      </font>
    </dxf>
    <dxf>
      <font>
        <color theme="0"/>
      </font>
    </dxf>
    <dxf>
      <font>
        <color theme="0"/>
      </font>
    </dxf>
    <dxf>
      <font>
        <color theme="0" tint="-0.34998626667073579"/>
      </font>
    </dxf>
    <dxf>
      <font>
        <color theme="0" tint="-0.499984740745262"/>
      </font>
    </dxf>
    <dxf>
      <font>
        <color theme="0" tint="-0.34998626667073579"/>
      </font>
    </dxf>
    <dxf>
      <font>
        <color theme="0" tint="-0.34998626667073579"/>
      </font>
    </dxf>
    <dxf>
      <font>
        <color theme="0"/>
      </font>
      <fill>
        <patternFill>
          <bgColor theme="0"/>
        </patternFill>
      </fill>
    </dxf>
    <dxf>
      <font>
        <color theme="0" tint="-0.34998626667073579"/>
      </font>
    </dxf>
    <dxf>
      <font>
        <color theme="0"/>
      </font>
      <fill>
        <patternFill>
          <bgColor theme="0"/>
        </patternFill>
      </fill>
    </dxf>
    <dxf>
      <font>
        <color theme="0"/>
      </font>
    </dxf>
    <dxf>
      <font>
        <color theme="0" tint="-0.34998626667073579"/>
      </font>
    </dxf>
    <dxf>
      <font>
        <color theme="0" tint="-0.34998626667073579"/>
      </font>
    </dxf>
    <dxf>
      <font>
        <color theme="0" tint="-0.499984740745262"/>
      </font>
    </dxf>
    <dxf>
      <font>
        <color theme="0" tint="-0.34998626667073579"/>
      </font>
    </dxf>
    <dxf>
      <font>
        <color theme="0" tint="-0.34998626667073579"/>
      </font>
    </dxf>
    <dxf>
      <font>
        <color theme="0"/>
      </font>
    </dxf>
    <dxf>
      <font>
        <color theme="0"/>
      </font>
      <fill>
        <patternFill>
          <bgColor theme="0"/>
        </patternFill>
      </fill>
    </dxf>
    <dxf>
      <font>
        <color theme="0"/>
      </font>
    </dxf>
    <dxf>
      <font>
        <color theme="0" tint="-0.34998626667073579"/>
      </font>
    </dxf>
    <dxf>
      <font>
        <color theme="0"/>
      </font>
      <fill>
        <patternFill>
          <bgColor theme="0"/>
        </patternFill>
      </fill>
    </dxf>
    <dxf>
      <font>
        <color theme="0"/>
      </font>
    </dxf>
    <dxf>
      <font>
        <color theme="0" tint="-0.34998626667073579"/>
      </font>
    </dxf>
    <dxf>
      <font>
        <color theme="0" tint="-0.34998626667073579"/>
      </font>
    </dxf>
    <dxf>
      <font>
        <color theme="0"/>
      </font>
    </dxf>
    <dxf>
      <font>
        <color theme="0"/>
      </font>
    </dxf>
    <dxf>
      <font>
        <color theme="0" tint="-0.34998626667073579"/>
      </font>
    </dxf>
    <dxf>
      <font>
        <color theme="0" tint="-0.499984740745262"/>
      </font>
    </dxf>
    <dxf>
      <font>
        <color theme="0" tint="-0.34998626667073579"/>
      </font>
    </dxf>
    <dxf>
      <font>
        <color theme="0" tint="-0.34998626667073579"/>
      </font>
    </dxf>
    <dxf>
      <font>
        <color theme="0"/>
      </font>
      <fill>
        <patternFill>
          <bgColor theme="0"/>
        </patternFill>
      </fill>
    </dxf>
    <dxf>
      <font>
        <color theme="0" tint="-0.34998626667073579"/>
      </font>
    </dxf>
    <dxf>
      <font>
        <color theme="0"/>
      </font>
      <fill>
        <patternFill>
          <bgColor theme="0"/>
        </patternFill>
      </fill>
    </dxf>
    <dxf>
      <font>
        <color theme="0"/>
      </font>
    </dxf>
    <dxf>
      <font>
        <color theme="0" tint="-0.34998626667073579"/>
      </font>
    </dxf>
    <dxf>
      <font>
        <color theme="0" tint="-0.34998626667073579"/>
      </font>
    </dxf>
    <dxf>
      <font>
        <color theme="0" tint="-0.499984740745262"/>
      </font>
    </dxf>
    <dxf>
      <font>
        <color theme="0" tint="-0.34998626667073579"/>
      </font>
    </dxf>
    <dxf>
      <font>
        <color theme="0" tint="-0.34998626667073579"/>
      </font>
    </dxf>
    <dxf>
      <font>
        <color theme="0"/>
      </font>
    </dxf>
    <dxf>
      <font>
        <color theme="0"/>
      </font>
      <fill>
        <patternFill>
          <bgColor theme="0"/>
        </patternFill>
      </fill>
    </dxf>
    <dxf>
      <font>
        <color theme="0"/>
      </font>
    </dxf>
    <dxf>
      <font>
        <color theme="0" tint="-0.34998626667073579"/>
      </font>
    </dxf>
    <dxf>
      <font>
        <color theme="0"/>
      </font>
      <fill>
        <patternFill>
          <bgColor theme="0"/>
        </patternFill>
      </fill>
    </dxf>
    <dxf>
      <font>
        <color theme="0"/>
      </font>
    </dxf>
    <dxf>
      <font>
        <color theme="0" tint="-0.34998626667073579"/>
      </font>
    </dxf>
    <dxf>
      <font>
        <color theme="0" tint="-0.34998626667073579"/>
      </font>
    </dxf>
    <dxf>
      <font>
        <color theme="0"/>
      </font>
    </dxf>
    <dxf>
      <font>
        <color theme="0"/>
      </font>
    </dxf>
    <dxf>
      <font>
        <color theme="0" tint="-0.34998626667073579"/>
      </font>
    </dxf>
    <dxf>
      <font>
        <color theme="0" tint="-0.499984740745262"/>
      </font>
    </dxf>
    <dxf>
      <font>
        <color theme="0" tint="-0.34998626667073579"/>
      </font>
    </dxf>
    <dxf>
      <font>
        <color theme="0" tint="-0.34998626667073579"/>
      </font>
    </dxf>
    <dxf>
      <font>
        <color theme="0"/>
      </font>
      <fill>
        <patternFill>
          <bgColor theme="0"/>
        </patternFill>
      </fill>
    </dxf>
    <dxf>
      <font>
        <color theme="0" tint="-0.34998626667073579"/>
      </font>
    </dxf>
    <dxf>
      <font>
        <color theme="0"/>
      </font>
      <fill>
        <patternFill>
          <bgColor theme="0"/>
        </patternFill>
      </fill>
    </dxf>
    <dxf>
      <font>
        <color theme="0"/>
      </font>
    </dxf>
    <dxf>
      <font>
        <color theme="0" tint="-0.34998626667073579"/>
      </font>
    </dxf>
    <dxf>
      <font>
        <color theme="0" tint="-0.34998626667073579"/>
      </font>
    </dxf>
    <dxf>
      <font>
        <color theme="0" tint="-0.499984740745262"/>
      </font>
    </dxf>
    <dxf>
      <font>
        <color theme="0" tint="-0.34998626667073579"/>
      </font>
    </dxf>
    <dxf>
      <font>
        <color theme="0" tint="-0.34998626667073579"/>
      </font>
    </dxf>
    <dxf>
      <font>
        <color theme="0"/>
      </font>
    </dxf>
    <dxf>
      <font>
        <color theme="0"/>
      </font>
      <fill>
        <patternFill>
          <bgColor theme="0"/>
        </patternFill>
      </fill>
    </dxf>
    <dxf>
      <font>
        <color theme="0"/>
      </font>
    </dxf>
    <dxf>
      <font>
        <color theme="0" tint="-0.34998626667073579"/>
      </font>
    </dxf>
    <dxf>
      <font>
        <color theme="0"/>
      </font>
      <fill>
        <patternFill>
          <bgColor theme="0"/>
        </patternFill>
      </fill>
    </dxf>
    <dxf>
      <font>
        <color theme="0"/>
      </font>
    </dxf>
    <dxf>
      <font>
        <color theme="0" tint="-0.34998626667073579"/>
      </font>
    </dxf>
    <dxf>
      <font>
        <color theme="0" tint="-0.34998626667073579"/>
      </font>
    </dxf>
    <dxf>
      <font>
        <color theme="0"/>
      </font>
    </dxf>
    <dxf>
      <font>
        <color theme="0"/>
      </font>
    </dxf>
    <dxf>
      <font>
        <color theme="0" tint="-0.34998626667073579"/>
      </font>
    </dxf>
    <dxf>
      <font>
        <color theme="0" tint="-0.499984740745262"/>
      </font>
    </dxf>
    <dxf>
      <font>
        <color theme="0" tint="-0.34998626667073579"/>
      </font>
    </dxf>
    <dxf>
      <font>
        <color theme="0" tint="-0.34998626667073579"/>
      </font>
    </dxf>
    <dxf>
      <font>
        <color theme="0"/>
      </font>
      <fill>
        <patternFill>
          <bgColor theme="0"/>
        </patternFill>
      </fill>
    </dxf>
    <dxf>
      <font>
        <color theme="0" tint="-0.34998626667073579"/>
      </font>
    </dxf>
    <dxf>
      <font>
        <color theme="0"/>
      </font>
      <fill>
        <patternFill>
          <bgColor theme="0"/>
        </patternFill>
      </fill>
    </dxf>
    <dxf>
      <font>
        <color theme="0"/>
      </font>
    </dxf>
    <dxf>
      <font>
        <color theme="0" tint="-0.34998626667073579"/>
      </font>
    </dxf>
    <dxf>
      <font>
        <color theme="0" tint="-0.34998626667073579"/>
      </font>
    </dxf>
    <dxf>
      <font>
        <color theme="0" tint="-0.499984740745262"/>
      </font>
    </dxf>
    <dxf>
      <font>
        <color theme="0" tint="-0.34998626667073579"/>
      </font>
    </dxf>
    <dxf>
      <font>
        <color theme="0" tint="-0.34998626667073579"/>
      </font>
    </dxf>
    <dxf>
      <font>
        <color theme="0"/>
      </font>
    </dxf>
    <dxf>
      <font>
        <color theme="0"/>
      </font>
      <fill>
        <patternFill>
          <bgColor theme="0"/>
        </patternFill>
      </fill>
    </dxf>
    <dxf>
      <font>
        <color theme="0"/>
      </font>
    </dxf>
    <dxf>
      <font>
        <color theme="0" tint="-0.34998626667073579"/>
      </font>
    </dxf>
    <dxf>
      <font>
        <color theme="0"/>
      </font>
      <fill>
        <patternFill>
          <bgColor theme="0"/>
        </patternFill>
      </fill>
    </dxf>
    <dxf>
      <font>
        <color theme="0"/>
      </font>
    </dxf>
    <dxf>
      <font>
        <color theme="0" tint="-0.34998626667073579"/>
      </font>
    </dxf>
    <dxf>
      <font>
        <color theme="0" tint="-0.34998626667073579"/>
      </font>
    </dxf>
    <dxf>
      <font>
        <color theme="0"/>
      </font>
    </dxf>
    <dxf>
      <font>
        <color theme="0"/>
      </font>
    </dxf>
    <dxf>
      <font>
        <color theme="0" tint="-0.34998626667073579"/>
      </font>
    </dxf>
    <dxf>
      <font>
        <color theme="0" tint="-0.499984740745262"/>
      </font>
    </dxf>
    <dxf>
      <font>
        <color theme="0" tint="-0.34998626667073579"/>
      </font>
    </dxf>
    <dxf>
      <font>
        <color theme="0" tint="-0.34998626667073579"/>
      </font>
    </dxf>
    <dxf>
      <font>
        <color theme="0"/>
      </font>
      <fill>
        <patternFill>
          <bgColor theme="0"/>
        </patternFill>
      </fill>
    </dxf>
    <dxf>
      <font>
        <color theme="0" tint="-0.34998626667073579"/>
      </font>
    </dxf>
    <dxf>
      <font>
        <color theme="0"/>
      </font>
      <fill>
        <patternFill>
          <bgColor theme="0"/>
        </patternFill>
      </fill>
    </dxf>
    <dxf>
      <font>
        <color theme="0"/>
      </font>
    </dxf>
    <dxf>
      <font>
        <color theme="0" tint="-0.34998626667073579"/>
      </font>
    </dxf>
    <dxf>
      <font>
        <color theme="0" tint="-0.34998626667073579"/>
      </font>
    </dxf>
    <dxf>
      <font>
        <color theme="0" tint="-0.499984740745262"/>
      </font>
    </dxf>
    <dxf>
      <font>
        <color theme="0" tint="-0.34998626667073579"/>
      </font>
    </dxf>
    <dxf>
      <font>
        <color theme="0" tint="-0.34998626667073579"/>
      </font>
    </dxf>
    <dxf>
      <font>
        <color theme="0"/>
      </font>
    </dxf>
    <dxf>
      <font>
        <color theme="0"/>
      </font>
      <fill>
        <patternFill>
          <bgColor theme="0"/>
        </patternFill>
      </fill>
    </dxf>
    <dxf>
      <font>
        <color theme="0"/>
      </font>
    </dxf>
    <dxf>
      <font>
        <color theme="0" tint="-0.34998626667073579"/>
      </font>
    </dxf>
    <dxf>
      <font>
        <color theme="0"/>
      </font>
      <fill>
        <patternFill>
          <bgColor theme="0"/>
        </patternFill>
      </fill>
    </dxf>
    <dxf>
      <font>
        <color theme="0"/>
      </font>
    </dxf>
    <dxf>
      <font>
        <color theme="0" tint="-0.34998626667073579"/>
      </font>
    </dxf>
    <dxf>
      <font>
        <color theme="0" tint="-0.34998626667073579"/>
      </font>
    </dxf>
    <dxf>
      <font>
        <color theme="0"/>
      </font>
    </dxf>
    <dxf>
      <font>
        <color theme="0"/>
      </font>
    </dxf>
    <dxf>
      <font>
        <color theme="0" tint="-0.34998626667073579"/>
      </font>
    </dxf>
    <dxf>
      <font>
        <color theme="0" tint="-0.499984740745262"/>
      </font>
    </dxf>
    <dxf>
      <font>
        <color theme="0" tint="-0.34998626667073579"/>
      </font>
    </dxf>
    <dxf>
      <font>
        <color theme="0" tint="-0.34998626667073579"/>
      </font>
    </dxf>
    <dxf>
      <font>
        <color theme="0"/>
      </font>
      <fill>
        <patternFill>
          <bgColor theme="0"/>
        </patternFill>
      </fill>
    </dxf>
    <dxf>
      <font>
        <color theme="0" tint="-0.34998626667073579"/>
      </font>
    </dxf>
    <dxf>
      <font>
        <color theme="0"/>
      </font>
      <fill>
        <patternFill>
          <bgColor theme="0"/>
        </patternFill>
      </fill>
    </dxf>
    <dxf>
      <font>
        <color theme="0"/>
      </font>
    </dxf>
    <dxf>
      <font>
        <color theme="0" tint="-0.34998626667073579"/>
      </font>
    </dxf>
    <dxf>
      <font>
        <color theme="0" tint="-0.34998626667073579"/>
      </font>
    </dxf>
    <dxf>
      <font>
        <color theme="0" tint="-0.499984740745262"/>
      </font>
    </dxf>
    <dxf>
      <font>
        <color theme="0" tint="-0.34998626667073579"/>
      </font>
    </dxf>
    <dxf>
      <font>
        <color theme="0" tint="-0.34998626667073579"/>
      </font>
    </dxf>
    <dxf>
      <font>
        <color theme="0"/>
      </font>
    </dxf>
    <dxf>
      <font>
        <color theme="0"/>
      </font>
      <fill>
        <patternFill>
          <bgColor theme="0"/>
        </patternFill>
      </fill>
    </dxf>
    <dxf>
      <font>
        <color theme="0"/>
      </font>
    </dxf>
    <dxf>
      <font>
        <color theme="0" tint="-0.34998626667073579"/>
      </font>
    </dxf>
    <dxf>
      <font>
        <color theme="0"/>
      </font>
      <fill>
        <patternFill>
          <bgColor theme="0"/>
        </patternFill>
      </fill>
    </dxf>
    <dxf>
      <font>
        <color theme="0"/>
      </font>
    </dxf>
    <dxf>
      <font>
        <color theme="0" tint="-0.34998626667073579"/>
      </font>
    </dxf>
    <dxf>
      <font>
        <color theme="0" tint="-0.34998626667073579"/>
      </font>
    </dxf>
    <dxf>
      <font>
        <color theme="0"/>
      </font>
    </dxf>
    <dxf>
      <font>
        <color theme="0"/>
      </font>
    </dxf>
    <dxf>
      <font>
        <color theme="0" tint="-0.34998626667073579"/>
      </font>
    </dxf>
    <dxf>
      <font>
        <color theme="0" tint="-0.499984740745262"/>
      </font>
    </dxf>
    <dxf>
      <font>
        <color theme="0" tint="-0.34998626667073579"/>
      </font>
    </dxf>
    <dxf>
      <font>
        <color theme="0" tint="-0.34998626667073579"/>
      </font>
    </dxf>
    <dxf>
      <font>
        <color theme="0"/>
      </font>
      <fill>
        <patternFill>
          <bgColor theme="0"/>
        </patternFill>
      </fill>
    </dxf>
    <dxf>
      <font>
        <color theme="0" tint="-0.34998626667073579"/>
      </font>
    </dxf>
    <dxf>
      <font>
        <color theme="0"/>
      </font>
      <fill>
        <patternFill>
          <bgColor theme="0"/>
        </patternFill>
      </fill>
    </dxf>
    <dxf>
      <font>
        <color theme="0"/>
      </font>
    </dxf>
    <dxf>
      <font>
        <color theme="0" tint="-0.34998626667073579"/>
      </font>
    </dxf>
    <dxf>
      <font>
        <color theme="0" tint="-0.34998626667073579"/>
      </font>
    </dxf>
    <dxf>
      <font>
        <color theme="0" tint="-0.499984740745262"/>
      </font>
    </dxf>
    <dxf>
      <font>
        <color theme="0" tint="-0.34998626667073579"/>
      </font>
    </dxf>
    <dxf>
      <font>
        <color theme="0" tint="-0.34998626667073579"/>
      </font>
    </dxf>
    <dxf>
      <font>
        <color theme="0"/>
      </font>
    </dxf>
    <dxf>
      <font>
        <color theme="0"/>
      </font>
      <fill>
        <patternFill>
          <bgColor theme="0"/>
        </patternFill>
      </fill>
    </dxf>
    <dxf>
      <font>
        <color theme="0"/>
      </font>
    </dxf>
    <dxf>
      <font>
        <color theme="0" tint="-0.34998626667073579"/>
      </font>
    </dxf>
    <dxf>
      <font>
        <color theme="0"/>
      </font>
      <fill>
        <patternFill>
          <bgColor theme="0"/>
        </patternFill>
      </fill>
    </dxf>
    <dxf>
      <font>
        <color theme="0"/>
      </font>
    </dxf>
    <dxf>
      <font>
        <color theme="0" tint="-0.34998626667073579"/>
      </font>
    </dxf>
    <dxf>
      <font>
        <color theme="0" tint="-0.34998626667073579"/>
      </font>
    </dxf>
    <dxf>
      <font>
        <color theme="0"/>
      </font>
    </dxf>
    <dxf>
      <font>
        <color theme="0"/>
      </font>
    </dxf>
    <dxf>
      <font>
        <color theme="0" tint="-0.34998626667073579"/>
      </font>
    </dxf>
    <dxf>
      <font>
        <color theme="0" tint="-0.499984740745262"/>
      </font>
    </dxf>
    <dxf>
      <font>
        <color theme="0" tint="-0.34998626667073579"/>
      </font>
    </dxf>
    <dxf>
      <font>
        <color theme="0" tint="-0.34998626667073579"/>
      </font>
    </dxf>
    <dxf>
      <font>
        <color theme="0"/>
      </font>
      <fill>
        <patternFill>
          <bgColor theme="0"/>
        </patternFill>
      </fill>
    </dxf>
    <dxf>
      <font>
        <color theme="0" tint="-0.34998626667073579"/>
      </font>
    </dxf>
    <dxf>
      <font>
        <color theme="0"/>
      </font>
      <fill>
        <patternFill>
          <bgColor theme="0"/>
        </patternFill>
      </fill>
    </dxf>
    <dxf>
      <font>
        <color theme="0"/>
      </font>
    </dxf>
    <dxf>
      <font>
        <color theme="0" tint="-0.34998626667073579"/>
      </font>
    </dxf>
    <dxf>
      <font>
        <color theme="0" tint="-0.34998626667073579"/>
      </font>
    </dxf>
    <dxf>
      <font>
        <color theme="0" tint="-0.499984740745262"/>
      </font>
    </dxf>
    <dxf>
      <font>
        <color theme="0" tint="-0.34998626667073579"/>
      </font>
    </dxf>
    <dxf>
      <font>
        <color theme="0" tint="-0.34998626667073579"/>
      </font>
    </dxf>
    <dxf>
      <font>
        <color theme="0"/>
      </font>
    </dxf>
    <dxf>
      <font>
        <color theme="0"/>
      </font>
      <fill>
        <patternFill>
          <bgColor theme="0"/>
        </patternFill>
      </fill>
    </dxf>
    <dxf>
      <font>
        <color theme="0"/>
      </font>
    </dxf>
    <dxf>
      <font>
        <color theme="0" tint="-0.34998626667073579"/>
      </font>
    </dxf>
    <dxf>
      <font>
        <color theme="0"/>
      </font>
      <fill>
        <patternFill>
          <bgColor theme="0"/>
        </patternFill>
      </fill>
    </dxf>
    <dxf>
      <font>
        <color theme="0"/>
      </font>
    </dxf>
    <dxf>
      <font>
        <color theme="0" tint="-0.34998626667073579"/>
      </font>
    </dxf>
    <dxf>
      <font>
        <color theme="0" tint="-0.34998626667073579"/>
      </font>
    </dxf>
    <dxf>
      <font>
        <color theme="0"/>
      </font>
    </dxf>
    <dxf>
      <font>
        <color theme="0"/>
      </font>
    </dxf>
    <dxf>
      <font>
        <color theme="0" tint="-0.34998626667073579"/>
      </font>
    </dxf>
    <dxf>
      <font>
        <color theme="0"/>
      </font>
    </dxf>
    <dxf>
      <font>
        <color theme="0"/>
      </font>
    </dxf>
    <dxf>
      <font>
        <color theme="0"/>
      </font>
    </dxf>
    <dxf>
      <font>
        <color theme="0"/>
      </font>
    </dxf>
    <dxf>
      <font>
        <color theme="0" tint="-0.499984740745262"/>
      </font>
    </dxf>
    <dxf>
      <font>
        <color theme="0" tint="-0.34998626667073579"/>
      </font>
    </dxf>
    <dxf>
      <font>
        <color theme="0" tint="-0.34998626667073579"/>
      </font>
    </dxf>
    <dxf>
      <font>
        <color theme="0"/>
      </font>
      <fill>
        <patternFill>
          <bgColor theme="0"/>
        </patternFill>
      </fill>
    </dxf>
    <dxf>
      <font>
        <color theme="0" tint="-0.34998626667073579"/>
      </font>
    </dxf>
    <dxf>
      <font>
        <color theme="0"/>
      </font>
      <fill>
        <patternFill>
          <bgColor theme="0"/>
        </patternFill>
      </fill>
    </dxf>
    <dxf>
      <font>
        <color theme="0"/>
      </font>
    </dxf>
    <dxf>
      <font>
        <color theme="0" tint="-0.34998626667073579"/>
      </font>
    </dxf>
    <dxf>
      <font>
        <color theme="0" tint="-0.34998626667073579"/>
      </font>
    </dxf>
    <dxf>
      <font>
        <color theme="0" tint="-0.499984740745262"/>
      </font>
    </dxf>
    <dxf>
      <font>
        <color theme="0" tint="-0.34998626667073579"/>
      </font>
    </dxf>
    <dxf>
      <font>
        <color theme="0" tint="-0.34998626667073579"/>
      </font>
    </dxf>
    <dxf>
      <font>
        <color theme="0"/>
      </font>
    </dxf>
    <dxf>
      <font>
        <color theme="0"/>
      </font>
      <fill>
        <patternFill>
          <bgColor theme="0"/>
        </patternFill>
      </fill>
    </dxf>
    <dxf>
      <font>
        <color theme="0"/>
      </font>
    </dxf>
    <dxf>
      <font>
        <color theme="0" tint="-0.34998626667073579"/>
      </font>
    </dxf>
    <dxf>
      <font>
        <color theme="0"/>
      </font>
      <fill>
        <patternFill>
          <bgColor theme="0"/>
        </patternFill>
      </fill>
    </dxf>
    <dxf>
      <font>
        <color theme="0"/>
      </font>
    </dxf>
    <dxf>
      <font>
        <color theme="0" tint="-0.34998626667073579"/>
      </font>
    </dxf>
    <dxf>
      <font>
        <color theme="0" tint="-0.34998626667073579"/>
      </font>
    </dxf>
    <dxf>
      <font>
        <color theme="0"/>
      </font>
    </dxf>
    <dxf>
      <font>
        <color theme="0" tint="-0.499984740745262"/>
      </font>
    </dxf>
    <dxf>
      <font>
        <color theme="0" tint="-0.34998626667073579"/>
      </font>
    </dxf>
    <dxf>
      <font>
        <color theme="0" tint="-0.34998626667073579"/>
      </font>
    </dxf>
    <dxf>
      <font>
        <color theme="0"/>
      </font>
    </dxf>
    <dxf>
      <font>
        <color theme="0"/>
      </font>
      <fill>
        <patternFill>
          <bgColor theme="0"/>
        </patternFill>
      </fill>
    </dxf>
    <dxf>
      <font>
        <color theme="0"/>
      </font>
    </dxf>
    <dxf>
      <font>
        <color theme="0" tint="-0.34998626667073579"/>
      </font>
    </dxf>
    <dxf>
      <font>
        <color theme="0"/>
      </font>
      <fill>
        <patternFill>
          <bgColor theme="0"/>
        </patternFill>
      </fill>
    </dxf>
    <dxf>
      <font>
        <color theme="0"/>
      </font>
    </dxf>
    <dxf>
      <font>
        <color theme="0" tint="-0.34998626667073579"/>
      </font>
    </dxf>
    <dxf>
      <font>
        <color theme="0" tint="-0.34998626667073579"/>
      </font>
    </dxf>
    <dxf>
      <font>
        <color theme="0" tint="-0.499984740745262"/>
      </font>
    </dxf>
    <dxf>
      <font>
        <color theme="0" tint="-0.34998626667073579"/>
      </font>
    </dxf>
    <dxf>
      <font>
        <color theme="0" tint="-0.34998626667073579"/>
      </font>
    </dxf>
    <dxf>
      <font>
        <color theme="0"/>
      </font>
    </dxf>
    <dxf>
      <font>
        <color theme="0"/>
      </font>
      <fill>
        <patternFill>
          <bgColor theme="0"/>
        </patternFill>
      </fill>
    </dxf>
    <dxf>
      <font>
        <color theme="0"/>
      </font>
    </dxf>
    <dxf>
      <font>
        <color theme="0" tint="-0.34998626667073579"/>
      </font>
    </dxf>
    <dxf>
      <font>
        <color theme="0"/>
      </font>
      <fill>
        <patternFill>
          <bgColor theme="0"/>
        </patternFill>
      </fill>
    </dxf>
    <dxf>
      <font>
        <color theme="0"/>
      </font>
    </dxf>
    <dxf>
      <font>
        <color theme="0" tint="-0.34998626667073579"/>
      </font>
    </dxf>
    <dxf>
      <font>
        <color theme="0" tint="-0.34998626667073579"/>
      </font>
    </dxf>
    <dxf>
      <font>
        <color theme="0" tint="-0.499984740745262"/>
      </font>
    </dxf>
    <dxf>
      <font>
        <color theme="0" tint="-0.34998626667073579"/>
      </font>
    </dxf>
    <dxf>
      <font>
        <color theme="0" tint="-0.34998626667073579"/>
      </font>
    </dxf>
    <dxf>
      <font>
        <color theme="0"/>
      </font>
    </dxf>
    <dxf>
      <font>
        <color theme="0"/>
      </font>
      <fill>
        <patternFill>
          <bgColor theme="0"/>
        </patternFill>
      </fill>
    </dxf>
    <dxf>
      <font>
        <color theme="0"/>
      </font>
    </dxf>
    <dxf>
      <font>
        <color theme="0" tint="-0.34998626667073579"/>
      </font>
    </dxf>
    <dxf>
      <font>
        <color theme="0"/>
      </font>
      <fill>
        <patternFill>
          <bgColor theme="0"/>
        </patternFill>
      </fill>
    </dxf>
    <dxf>
      <font>
        <color theme="0"/>
      </font>
    </dxf>
    <dxf>
      <font>
        <color theme="0" tint="-0.34998626667073579"/>
      </font>
    </dxf>
    <dxf>
      <font>
        <color theme="0" tint="-0.34998626667073579"/>
      </font>
    </dxf>
    <dxf>
      <font>
        <color theme="0" tint="-0.499984740745262"/>
      </font>
    </dxf>
    <dxf>
      <font>
        <color theme="0"/>
      </font>
    </dxf>
    <dxf>
      <font>
        <color theme="0" tint="-0.34998626667073579"/>
      </font>
    </dxf>
    <dxf>
      <font>
        <color theme="0" tint="-0.34998626667073579"/>
      </font>
    </dxf>
    <dxf>
      <font>
        <color theme="0"/>
      </font>
    </dxf>
    <dxf>
      <font>
        <color theme="0" tint="-0.34998626667073579"/>
      </font>
    </dxf>
    <dxf>
      <font>
        <color theme="0" tint="-0.34998626667073579"/>
      </font>
    </dxf>
    <dxf>
      <font>
        <color theme="0" tint="-0.34998626667073579"/>
      </font>
    </dxf>
    <dxf>
      <font>
        <color theme="0"/>
      </font>
    </dxf>
    <dxf>
      <font>
        <color theme="0"/>
      </font>
      <fill>
        <patternFill>
          <bgColor theme="0"/>
        </patternFill>
      </fill>
    </dxf>
    <dxf>
      <font>
        <color theme="0"/>
      </font>
    </dxf>
    <dxf>
      <font>
        <color theme="0" tint="-0.34998626667073579"/>
      </font>
    </dxf>
    <dxf>
      <font>
        <color theme="0"/>
      </font>
      <fill>
        <patternFill>
          <bgColor theme="0"/>
        </patternFill>
      </fill>
    </dxf>
    <dxf>
      <font>
        <color theme="0" tint="-0.499984740745262"/>
      </font>
    </dxf>
    <dxf>
      <font>
        <color theme="0"/>
      </font>
    </dxf>
    <dxf>
      <font>
        <color rgb="FFC00000"/>
      </font>
    </dxf>
    <dxf>
      <font>
        <color theme="6" tint="-0.24994659260841701"/>
      </font>
    </dxf>
    <dxf>
      <font>
        <color theme="0"/>
      </font>
      <fill>
        <patternFill>
          <bgColor theme="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tint="-0.34998626667073579"/>
      </font>
    </dxf>
    <dxf>
      <font>
        <color theme="0" tint="-0.34998626667073579"/>
      </font>
    </dxf>
    <dxf>
      <font>
        <color theme="0" tint="-0.34998626667073579"/>
      </font>
    </dxf>
    <dxf>
      <font>
        <color theme="6" tint="-0.24994659260841701"/>
      </font>
    </dxf>
    <dxf>
      <font>
        <color rgb="FFC00000"/>
      </font>
    </dxf>
    <dxf>
      <font>
        <color theme="0"/>
      </font>
      <fill>
        <patternFill>
          <bgColor theme="0"/>
        </patternFill>
      </fill>
    </dxf>
    <dxf>
      <font>
        <color theme="0"/>
      </font>
    </dxf>
    <dxf>
      <font>
        <color theme="0"/>
      </font>
    </dxf>
    <dxf>
      <font>
        <color theme="0"/>
      </font>
      <fill>
        <patternFill>
          <bgColor theme="0"/>
        </patternFill>
      </fill>
    </dxf>
    <dxf>
      <font>
        <color theme="0"/>
      </font>
    </dxf>
    <dxf>
      <font>
        <color theme="0"/>
      </font>
    </dxf>
    <dxf>
      <font>
        <color theme="0"/>
      </font>
      <fill>
        <patternFill>
          <bgColor theme="0"/>
        </patternFill>
      </fill>
    </dxf>
    <dxf>
      <font>
        <color theme="0"/>
      </font>
    </dxf>
    <dxf>
      <font>
        <color theme="0"/>
      </font>
    </dxf>
    <dxf>
      <font>
        <color theme="0"/>
      </font>
      <fill>
        <patternFill>
          <bgColor theme="0"/>
        </patternFill>
      </fill>
    </dxf>
    <dxf>
      <font>
        <color theme="0"/>
      </font>
    </dxf>
    <dxf>
      <font>
        <color theme="0"/>
      </font>
    </dxf>
    <dxf>
      <font>
        <color theme="0"/>
      </font>
      <fill>
        <patternFill>
          <bgColor theme="0"/>
        </patternFill>
      </fill>
    </dxf>
    <dxf>
      <font>
        <color theme="0"/>
      </font>
    </dxf>
    <dxf>
      <font>
        <color theme="0"/>
      </font>
    </dxf>
    <dxf>
      <font>
        <color theme="0"/>
      </font>
      <fill>
        <patternFill>
          <bgColor theme="0"/>
        </patternFill>
      </fill>
    </dxf>
    <dxf>
      <font>
        <color theme="0"/>
      </font>
    </dxf>
    <dxf>
      <font>
        <color theme="0"/>
      </font>
    </dxf>
    <dxf>
      <font>
        <color theme="0"/>
      </font>
      <fill>
        <patternFill>
          <bgColor theme="0"/>
        </patternFill>
      </fill>
    </dxf>
    <dxf>
      <font>
        <color theme="0"/>
      </font>
    </dxf>
    <dxf>
      <font>
        <color theme="0"/>
      </font>
    </dxf>
    <dxf>
      <font>
        <color theme="0"/>
      </font>
      <fill>
        <patternFill>
          <bgColor theme="0"/>
        </patternFill>
      </fill>
    </dxf>
    <dxf>
      <font>
        <color theme="0"/>
      </font>
    </dxf>
    <dxf>
      <font>
        <color theme="0"/>
      </font>
    </dxf>
    <dxf>
      <font>
        <color theme="0"/>
      </font>
      <fill>
        <patternFill>
          <bgColor theme="0"/>
        </patternFill>
      </fill>
    </dxf>
    <dxf>
      <font>
        <color theme="0"/>
      </font>
    </dxf>
    <dxf>
      <font>
        <color theme="0"/>
      </font>
    </dxf>
    <dxf>
      <font>
        <color theme="0"/>
      </font>
      <fill>
        <patternFill>
          <bgColor theme="0"/>
        </patternFill>
      </fill>
    </dxf>
    <dxf>
      <font>
        <color theme="0"/>
      </font>
    </dxf>
    <dxf>
      <font>
        <color theme="0"/>
      </font>
    </dxf>
    <dxf>
      <font>
        <color theme="0"/>
      </font>
      <fill>
        <patternFill>
          <bgColor theme="0"/>
        </patternFill>
      </fill>
    </dxf>
    <dxf>
      <font>
        <color theme="0"/>
      </font>
    </dxf>
    <dxf>
      <font>
        <color theme="0"/>
      </font>
    </dxf>
    <dxf>
      <font>
        <color theme="0"/>
      </font>
      <fill>
        <patternFill>
          <bgColor theme="0"/>
        </patternFill>
      </fill>
    </dxf>
    <dxf>
      <font>
        <color theme="0"/>
      </font>
    </dxf>
    <dxf>
      <font>
        <color theme="0"/>
      </font>
    </dxf>
    <dxf>
      <font>
        <color theme="0"/>
      </font>
      <fill>
        <patternFill>
          <bgColor theme="0"/>
        </patternFill>
      </fill>
    </dxf>
    <dxf>
      <font>
        <color theme="0"/>
      </font>
    </dxf>
    <dxf>
      <font>
        <color theme="0"/>
      </font>
    </dxf>
    <dxf>
      <font>
        <color theme="0"/>
      </font>
      <fill>
        <patternFill>
          <bgColor theme="0"/>
        </patternFill>
      </fill>
    </dxf>
    <dxf>
      <font>
        <color theme="0"/>
      </font>
    </dxf>
    <dxf>
      <font>
        <color theme="0"/>
      </font>
    </dxf>
    <dxf>
      <font>
        <color theme="0"/>
      </font>
    </dxf>
    <dxf>
      <font>
        <color theme="0"/>
      </font>
    </dxf>
    <dxf>
      <font>
        <color theme="0"/>
      </font>
    </dxf>
    <dxf>
      <font>
        <color theme="0"/>
      </font>
      <fill>
        <patternFill patternType="solid">
          <fgColor indexed="64"/>
          <bgColor theme="0"/>
        </patternFill>
      </fill>
    </dxf>
    <dxf>
      <font>
        <color theme="0" tint="-0.34998626667073579"/>
      </font>
    </dxf>
    <dxf>
      <font>
        <color theme="0"/>
      </font>
      <fill>
        <patternFill>
          <bgColor theme="0"/>
        </patternFill>
      </fill>
    </dxf>
    <dxf>
      <font>
        <color theme="0"/>
      </font>
    </dxf>
    <dxf>
      <font>
        <color rgb="FFC00000"/>
      </font>
    </dxf>
    <dxf>
      <font>
        <color theme="6" tint="-0.24994659260841701"/>
      </font>
    </dxf>
    <dxf>
      <font>
        <color theme="0" tint="-0.34998626667073579"/>
      </font>
    </dxf>
    <dxf>
      <font>
        <color theme="0"/>
      </font>
    </dxf>
    <dxf>
      <font>
        <color theme="0" tint="-0.34998626667073579"/>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rgb="FFC00000"/>
      </font>
    </dxf>
    <dxf>
      <font>
        <color theme="6" tint="-0.24994659260841701"/>
      </font>
    </dxf>
    <dxf>
      <font>
        <color theme="0" tint="-0.499984740745262"/>
      </font>
    </dxf>
    <dxf>
      <font>
        <color theme="0" tint="-0.499984740745262"/>
      </font>
    </dxf>
    <dxf>
      <font>
        <color theme="0"/>
      </font>
    </dxf>
    <dxf>
      <font>
        <color rgb="FFC00000"/>
      </font>
    </dxf>
    <dxf>
      <font>
        <color theme="6" tint="-0.24994659260841701"/>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rgb="FFC00000"/>
      </font>
    </dxf>
    <dxf>
      <font>
        <color theme="6" tint="-0.24994659260841701"/>
      </font>
    </dxf>
    <dxf>
      <font>
        <color theme="6" tint="-0.24994659260841701"/>
      </font>
    </dxf>
    <dxf>
      <font>
        <color rgb="FFFF0000"/>
      </font>
    </dxf>
    <dxf>
      <font>
        <color rgb="FFFF0000"/>
      </font>
    </dxf>
  </dxfs>
  <tableStyles count="0" defaultTableStyle="TableStyleMedium2" defaultPivotStyle="PivotStyleLight16"/>
  <colors>
    <mruColors>
      <color rgb="FFDA0000"/>
      <color rgb="FFEDD12B"/>
      <color rgb="FFF3F5A9"/>
      <color rgb="FFFFFF99"/>
      <color rgb="FFFE0000"/>
      <color rgb="FFF8F892"/>
      <color rgb="FF0000FF"/>
      <color rgb="FF0066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4"/>
    </mc:Choice>
    <mc:Fallback>
      <c:style val="4"/>
    </mc:Fallback>
  </mc:AlternateContent>
  <c:chart>
    <c:autoTitleDeleted val="1"/>
    <c:plotArea>
      <c:layout>
        <c:manualLayout>
          <c:layoutTarget val="inner"/>
          <c:xMode val="edge"/>
          <c:yMode val="edge"/>
          <c:x val="4.7527777777777801E-2"/>
          <c:y val="5.0925925925925902E-2"/>
          <c:w val="0.89086111111111099"/>
          <c:h val="0.45809419655876299"/>
        </c:manualLayout>
      </c:layout>
      <c:barChart>
        <c:barDir val="bar"/>
        <c:grouping val="percentStacked"/>
        <c:varyColors val="0"/>
        <c:ser>
          <c:idx val="0"/>
          <c:order val="0"/>
          <c:spPr>
            <a:solidFill>
              <a:srgbClr val="C00000"/>
            </a:solidFill>
            <a:ln w="12700">
              <a:solidFill>
                <a:schemeClr val="accent2">
                  <a:lumMod val="75000"/>
                </a:schemeClr>
              </a:solidFill>
            </a:ln>
          </c:spPr>
          <c:invertIfNegative val="0"/>
          <c:dPt>
            <c:idx val="0"/>
            <c:invertIfNegative val="0"/>
            <c:bubble3D val="0"/>
            <c:spPr>
              <a:solidFill>
                <a:schemeClr val="tx2">
                  <a:lumMod val="60000"/>
                  <a:lumOff val="40000"/>
                </a:schemeClr>
              </a:solidFill>
              <a:ln w="12700">
                <a:solidFill>
                  <a:schemeClr val="tx1">
                    <a:lumMod val="65000"/>
                    <a:lumOff val="35000"/>
                  </a:schemeClr>
                </a:solidFill>
              </a:ln>
            </c:spPr>
          </c:dPt>
          <c:dLbls>
            <c:dLbl>
              <c:idx val="0"/>
              <c:layout>
                <c:manualLayout>
                  <c:x val="0"/>
                  <c:y val="-0.194444444444446"/>
                </c:manualLayout>
              </c:layout>
              <c:showLegendKey val="0"/>
              <c:showVal val="1"/>
              <c:showCatName val="0"/>
              <c:showSerName val="0"/>
              <c:showPercent val="0"/>
              <c:showBubbleSize val="0"/>
            </c:dLbl>
            <c:spPr>
              <a:ln w="15875"/>
            </c:spPr>
            <c:txPr>
              <a:bodyPr/>
              <a:lstStyle/>
              <a:p>
                <a:pPr>
                  <a:defRPr lang="en-US"/>
                </a:pPr>
                <a:endParaRPr lang="de-DE"/>
              </a:p>
            </c:txPr>
            <c:showLegendKey val="0"/>
            <c:showVal val="1"/>
            <c:showCatName val="0"/>
            <c:showSerName val="0"/>
            <c:showPercent val="0"/>
            <c:showBubbleSize val="0"/>
            <c:showLeaderLines val="0"/>
          </c:dLbls>
          <c:val>
            <c:numRef>
              <c:f>'STEP 2'!$R$62</c:f>
              <c:numCache>
                <c:formatCode>0_ ;\-0\ </c:formatCode>
                <c:ptCount val="1"/>
                <c:pt idx="0">
                  <c:v>0</c:v>
                </c:pt>
              </c:numCache>
            </c:numRef>
          </c:val>
        </c:ser>
        <c:ser>
          <c:idx val="1"/>
          <c:order val="1"/>
          <c:spPr>
            <a:solidFill>
              <a:schemeClr val="accent3">
                <a:lumMod val="60000"/>
                <a:lumOff val="40000"/>
              </a:schemeClr>
            </a:solidFill>
            <a:ln w="12700">
              <a:solidFill>
                <a:schemeClr val="tx1">
                  <a:lumMod val="65000"/>
                  <a:lumOff val="35000"/>
                </a:schemeClr>
              </a:solidFill>
            </a:ln>
          </c:spPr>
          <c:invertIfNegative val="0"/>
          <c:dLbls>
            <c:dLbl>
              <c:idx val="0"/>
              <c:layout>
                <c:manualLayout>
                  <c:x val="0"/>
                  <c:y val="-0.194444444444446"/>
                </c:manualLayout>
              </c:layout>
              <c:showLegendKey val="0"/>
              <c:showVal val="1"/>
              <c:showCatName val="0"/>
              <c:showSerName val="0"/>
              <c:showPercent val="0"/>
              <c:showBubbleSize val="0"/>
            </c:dLbl>
            <c:txPr>
              <a:bodyPr/>
              <a:lstStyle/>
              <a:p>
                <a:pPr>
                  <a:defRPr lang="en-US"/>
                </a:pPr>
                <a:endParaRPr lang="de-DE"/>
              </a:p>
            </c:txPr>
            <c:showLegendKey val="0"/>
            <c:showVal val="1"/>
            <c:showCatName val="0"/>
            <c:showSerName val="0"/>
            <c:showPercent val="0"/>
            <c:showBubbleSize val="0"/>
            <c:showLeaderLines val="0"/>
          </c:dLbls>
          <c:val>
            <c:numRef>
              <c:f>'STEP 2'!$S$62</c:f>
              <c:numCache>
                <c:formatCode>0_ ;\-0\ </c:formatCode>
                <c:ptCount val="1"/>
                <c:pt idx="0">
                  <c:v>100</c:v>
                </c:pt>
              </c:numCache>
            </c:numRef>
          </c:val>
        </c:ser>
        <c:dLbls>
          <c:showLegendKey val="0"/>
          <c:showVal val="1"/>
          <c:showCatName val="0"/>
          <c:showSerName val="0"/>
          <c:showPercent val="0"/>
          <c:showBubbleSize val="0"/>
        </c:dLbls>
        <c:gapWidth val="75"/>
        <c:overlap val="100"/>
        <c:axId val="63086976"/>
        <c:axId val="63088512"/>
      </c:barChart>
      <c:catAx>
        <c:axId val="63086976"/>
        <c:scaling>
          <c:orientation val="minMax"/>
        </c:scaling>
        <c:delete val="1"/>
        <c:axPos val="l"/>
        <c:majorTickMark val="none"/>
        <c:minorTickMark val="none"/>
        <c:tickLblPos val="nextTo"/>
        <c:crossAx val="63088512"/>
        <c:crosses val="autoZero"/>
        <c:auto val="1"/>
        <c:lblAlgn val="ctr"/>
        <c:lblOffset val="100"/>
        <c:noMultiLvlLbl val="0"/>
      </c:catAx>
      <c:valAx>
        <c:axId val="63088512"/>
        <c:scaling>
          <c:orientation val="minMax"/>
          <c:min val="0"/>
        </c:scaling>
        <c:delete val="0"/>
        <c:axPos val="b"/>
        <c:numFmt formatCode="0%" sourceLinked="1"/>
        <c:majorTickMark val="none"/>
        <c:minorTickMark val="none"/>
        <c:tickLblPos val="nextTo"/>
        <c:txPr>
          <a:bodyPr/>
          <a:lstStyle/>
          <a:p>
            <a:pPr>
              <a:defRPr lang="en-US"/>
            </a:pPr>
            <a:endParaRPr lang="de-DE"/>
          </a:p>
        </c:txPr>
        <c:crossAx val="63086976"/>
        <c:crosses val="autoZero"/>
        <c:crossBetween val="between"/>
      </c:valAx>
      <c:spPr>
        <a:noFill/>
      </c:spPr>
    </c:plotArea>
    <c:plotVisOnly val="1"/>
    <c:dispBlanksAs val="gap"/>
    <c:showDLblsOverMax val="0"/>
  </c:chart>
  <c:spPr>
    <a:noFill/>
    <a:ln>
      <a:noFill/>
    </a:ln>
  </c:spPr>
  <c:printSettings>
    <c:headerFooter/>
    <c:pageMargins b="0.78740157499999996" l="0.70000000000000095" r="0.70000000000000095"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4"/>
    </mc:Choice>
    <mc:Fallback>
      <c:style val="4"/>
    </mc:Fallback>
  </mc:AlternateContent>
  <c:chart>
    <c:autoTitleDeleted val="1"/>
    <c:plotArea>
      <c:layout>
        <c:manualLayout>
          <c:layoutTarget val="inner"/>
          <c:xMode val="edge"/>
          <c:yMode val="edge"/>
          <c:x val="0.21219622049891909"/>
          <c:y val="7.7617904009650726E-2"/>
          <c:w val="0.60813114009603697"/>
          <c:h val="0.91403382120755094"/>
        </c:manualLayout>
      </c:layout>
      <c:radarChart>
        <c:radarStyle val="filled"/>
        <c:varyColors val="0"/>
        <c:ser>
          <c:idx val="0"/>
          <c:order val="0"/>
          <c:dLbls>
            <c:delete val="1"/>
          </c:dLbls>
          <c:cat>
            <c:strRef>
              <c:f>'STEP 5 - C'!$S$67:$S$99</c:f>
              <c:strCache>
                <c:ptCount val="33"/>
                <c:pt idx="0">
                  <c:v>I1</c:v>
                </c:pt>
                <c:pt idx="1">
                  <c:v>I2</c:v>
                </c:pt>
                <c:pt idx="2">
                  <c:v>I3</c:v>
                </c:pt>
                <c:pt idx="3">
                  <c:v>I4</c:v>
                </c:pt>
                <c:pt idx="4">
                  <c:v>I5</c:v>
                </c:pt>
                <c:pt idx="5">
                  <c:v>I6</c:v>
                </c:pt>
                <c:pt idx="6">
                  <c:v>I7</c:v>
                </c:pt>
                <c:pt idx="7">
                  <c:v>I8</c:v>
                </c:pt>
                <c:pt idx="8">
                  <c:v>I9</c:v>
                </c:pt>
                <c:pt idx="9">
                  <c:v>I10</c:v>
                </c:pt>
                <c:pt idx="10">
                  <c:v>I11</c:v>
                </c:pt>
                <c:pt idx="11">
                  <c:v>I12</c:v>
                </c:pt>
                <c:pt idx="12">
                  <c:v>I13</c:v>
                </c:pt>
                <c:pt idx="13">
                  <c:v>I14</c:v>
                </c:pt>
                <c:pt idx="14">
                  <c:v>I15</c:v>
                </c:pt>
                <c:pt idx="15">
                  <c:v>I16</c:v>
                </c:pt>
                <c:pt idx="16">
                  <c:v>I17</c:v>
                </c:pt>
                <c:pt idx="17">
                  <c:v>I18</c:v>
                </c:pt>
                <c:pt idx="18">
                  <c:v>I19</c:v>
                </c:pt>
                <c:pt idx="19">
                  <c:v>I20</c:v>
                </c:pt>
                <c:pt idx="20">
                  <c:v>I21</c:v>
                </c:pt>
                <c:pt idx="21">
                  <c:v>I22</c:v>
                </c:pt>
                <c:pt idx="22">
                  <c:v>I23</c:v>
                </c:pt>
                <c:pt idx="23">
                  <c:v>I24</c:v>
                </c:pt>
                <c:pt idx="24">
                  <c:v>I25</c:v>
                </c:pt>
                <c:pt idx="25">
                  <c:v>I26</c:v>
                </c:pt>
                <c:pt idx="26">
                  <c:v>I27</c:v>
                </c:pt>
                <c:pt idx="27">
                  <c:v>I28</c:v>
                </c:pt>
                <c:pt idx="28">
                  <c:v>I29</c:v>
                </c:pt>
                <c:pt idx="29">
                  <c:v>I30</c:v>
                </c:pt>
                <c:pt idx="30">
                  <c:v>I31</c:v>
                </c:pt>
                <c:pt idx="31">
                  <c:v>I32</c:v>
                </c:pt>
                <c:pt idx="32">
                  <c:v>I33</c:v>
                </c:pt>
              </c:strCache>
            </c:strRef>
          </c:cat>
          <c:val>
            <c:numRef>
              <c:f>'STEP 5 - C'!$R$67:$R$99</c:f>
              <c:numCache>
                <c:formatCode>General</c:formatCode>
                <c:ptCount val="3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numCache>
            </c:numRef>
          </c:val>
        </c:ser>
        <c:dLbls>
          <c:showLegendKey val="0"/>
          <c:showVal val="1"/>
          <c:showCatName val="0"/>
          <c:showSerName val="0"/>
          <c:showPercent val="0"/>
          <c:showBubbleSize val="0"/>
        </c:dLbls>
        <c:axId val="94528640"/>
        <c:axId val="94530176"/>
      </c:radarChart>
      <c:catAx>
        <c:axId val="94528640"/>
        <c:scaling>
          <c:orientation val="minMax"/>
        </c:scaling>
        <c:delete val="0"/>
        <c:axPos val="b"/>
        <c:majorGridlines/>
        <c:numFmt formatCode="0%" sourceLinked="0"/>
        <c:majorTickMark val="none"/>
        <c:minorTickMark val="none"/>
        <c:tickLblPos val="nextTo"/>
        <c:crossAx val="94530176"/>
        <c:crosses val="autoZero"/>
        <c:auto val="1"/>
        <c:lblAlgn val="ctr"/>
        <c:lblOffset val="100"/>
        <c:noMultiLvlLbl val="0"/>
      </c:catAx>
      <c:valAx>
        <c:axId val="94530176"/>
        <c:scaling>
          <c:orientation val="minMax"/>
          <c:max val="1"/>
        </c:scaling>
        <c:delete val="0"/>
        <c:axPos val="l"/>
        <c:majorGridlines/>
        <c:numFmt formatCode="0%" sourceLinked="0"/>
        <c:majorTickMark val="none"/>
        <c:minorTickMark val="none"/>
        <c:tickLblPos val="nextTo"/>
        <c:crossAx val="94528640"/>
        <c:crosses val="autoZero"/>
        <c:crossBetween val="between"/>
        <c:majorUnit val="0.1"/>
      </c:valAx>
    </c:plotArea>
    <c:plotVisOnly val="1"/>
    <c:dispBlanksAs val="gap"/>
    <c:showDLblsOverMax val="0"/>
  </c:chart>
  <c:spPr>
    <a:ln>
      <a:solidFill>
        <a:schemeClr val="bg1"/>
      </a:solidFill>
    </a:ln>
  </c:spPr>
  <c:printSettings>
    <c:headerFooter/>
    <c:pageMargins b="0.78740157499999996" l="0.70000000000000095" r="0.70000000000000095" t="0.78740157499999996"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6"/>
    </mc:Choice>
    <mc:Fallback>
      <c:style val="6"/>
    </mc:Fallback>
  </mc:AlternateContent>
  <c:chart>
    <c:autoTitleDeleted val="1"/>
    <c:plotArea>
      <c:layout>
        <c:manualLayout>
          <c:layoutTarget val="inner"/>
          <c:xMode val="edge"/>
          <c:yMode val="edge"/>
          <c:x val="0.20696079020656799"/>
          <c:y val="6.9668396431807098E-2"/>
          <c:w val="0.60813114009603697"/>
          <c:h val="0.91403382120755094"/>
        </c:manualLayout>
      </c:layout>
      <c:radarChart>
        <c:radarStyle val="filled"/>
        <c:varyColors val="0"/>
        <c:ser>
          <c:idx val="0"/>
          <c:order val="0"/>
          <c:val>
            <c:numRef>
              <c:f>#REF!</c:f>
              <c:numCache>
                <c:formatCode>General</c:formatCode>
                <c:ptCount val="1"/>
                <c:pt idx="0">
                  <c:v>1</c:v>
                </c:pt>
              </c:numCache>
            </c:numRef>
          </c:val>
        </c:ser>
        <c:dLbls>
          <c:showLegendKey val="0"/>
          <c:showVal val="0"/>
          <c:showCatName val="0"/>
          <c:showSerName val="0"/>
          <c:showPercent val="0"/>
          <c:showBubbleSize val="0"/>
        </c:dLbls>
        <c:axId val="94541696"/>
        <c:axId val="94543232"/>
      </c:radarChart>
      <c:catAx>
        <c:axId val="94541696"/>
        <c:scaling>
          <c:orientation val="minMax"/>
        </c:scaling>
        <c:delete val="0"/>
        <c:axPos val="b"/>
        <c:majorGridlines/>
        <c:numFmt formatCode="#,##0;\-#,##0" sourceLinked="0"/>
        <c:majorTickMark val="none"/>
        <c:minorTickMark val="none"/>
        <c:tickLblPos val="nextTo"/>
        <c:txPr>
          <a:bodyPr/>
          <a:lstStyle/>
          <a:p>
            <a:pPr>
              <a:defRPr lang="en-US"/>
            </a:pPr>
            <a:endParaRPr lang="de-DE"/>
          </a:p>
        </c:txPr>
        <c:crossAx val="94543232"/>
        <c:crosses val="autoZero"/>
        <c:auto val="1"/>
        <c:lblAlgn val="ctr"/>
        <c:lblOffset val="100"/>
        <c:noMultiLvlLbl val="0"/>
      </c:catAx>
      <c:valAx>
        <c:axId val="94543232"/>
        <c:scaling>
          <c:orientation val="minMax"/>
          <c:max val="1"/>
        </c:scaling>
        <c:delete val="0"/>
        <c:axPos val="l"/>
        <c:majorGridlines/>
        <c:numFmt formatCode="General" sourceLinked="1"/>
        <c:majorTickMark val="none"/>
        <c:minorTickMark val="none"/>
        <c:tickLblPos val="nextTo"/>
        <c:txPr>
          <a:bodyPr/>
          <a:lstStyle/>
          <a:p>
            <a:pPr>
              <a:defRPr lang="en-US"/>
            </a:pPr>
            <a:endParaRPr lang="de-DE"/>
          </a:p>
        </c:txPr>
        <c:crossAx val="94541696"/>
        <c:crosses val="autoZero"/>
        <c:crossBetween val="between"/>
      </c:valAx>
    </c:plotArea>
    <c:plotVisOnly val="1"/>
    <c:dispBlanksAs val="gap"/>
    <c:showDLblsOverMax val="0"/>
  </c:chart>
  <c:spPr>
    <a:noFill/>
    <a:ln>
      <a:noFill/>
    </a:ln>
  </c:spPr>
  <c:printSettings>
    <c:headerFooter/>
    <c:pageMargins b="0.78740157499999996" l="0.70000000000000095" r="0.70000000000000095" t="0.78740157499999996"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marker>
            <c:symbol val="none"/>
          </c:marker>
          <c:cat>
            <c:multiLvlStrRef>
              <c:f>'STEP 5 - C'!$R$40:$AB$41</c:f>
              <c:multiLvlStrCache>
                <c:ptCount val="11"/>
                <c:lvl>
                  <c:pt idx="0">
                    <c:v>Baseline</c:v>
                  </c:pt>
                  <c:pt idx="1">
                    <c:v>#NV</c:v>
                  </c:pt>
                  <c:pt idx="2">
                    <c:v>#NV</c:v>
                  </c:pt>
                  <c:pt idx="3">
                    <c:v>#NV</c:v>
                  </c:pt>
                  <c:pt idx="4">
                    <c:v>#NV</c:v>
                  </c:pt>
                  <c:pt idx="5">
                    <c:v>#NV</c:v>
                  </c:pt>
                  <c:pt idx="6">
                    <c:v>#NV</c:v>
                  </c:pt>
                  <c:pt idx="7">
                    <c:v>#NV</c:v>
                  </c:pt>
                  <c:pt idx="8">
                    <c:v>#NV</c:v>
                  </c:pt>
                  <c:pt idx="9">
                    <c:v>#NV</c:v>
                  </c:pt>
                  <c:pt idx="10">
                    <c:v>#NV</c:v>
                  </c:pt>
                </c:lvl>
                <c:lvl>
                  <c:pt idx="0">
                    <c:v>please select indicator</c:v>
                  </c:pt>
                </c:lvl>
              </c:multiLvlStrCache>
            </c:multiLvlStrRef>
          </c:cat>
          <c:val>
            <c:numRef>
              <c:f>'STEP 5 - C'!$R$42:$AB$42</c:f>
              <c:numCache>
                <c:formatCode>General</c:formatCode>
                <c:ptCount val="11"/>
                <c:pt idx="0">
                  <c:v>0</c:v>
                </c:pt>
                <c:pt idx="1">
                  <c:v>#N/A</c:v>
                </c:pt>
                <c:pt idx="2">
                  <c:v>#N/A</c:v>
                </c:pt>
                <c:pt idx="3">
                  <c:v>#N/A</c:v>
                </c:pt>
                <c:pt idx="4">
                  <c:v>#N/A</c:v>
                </c:pt>
                <c:pt idx="5">
                  <c:v>#N/A</c:v>
                </c:pt>
                <c:pt idx="6">
                  <c:v>#N/A</c:v>
                </c:pt>
                <c:pt idx="7">
                  <c:v>#N/A</c:v>
                </c:pt>
                <c:pt idx="8">
                  <c:v>#N/A</c:v>
                </c:pt>
                <c:pt idx="9">
                  <c:v>#N/A</c:v>
                </c:pt>
                <c:pt idx="10">
                  <c:v>#N/A</c:v>
                </c:pt>
              </c:numCache>
            </c:numRef>
          </c:val>
          <c:smooth val="0"/>
        </c:ser>
        <c:dLbls>
          <c:showLegendKey val="0"/>
          <c:showVal val="0"/>
          <c:showCatName val="0"/>
          <c:showSerName val="0"/>
          <c:showPercent val="0"/>
          <c:showBubbleSize val="0"/>
        </c:dLbls>
        <c:marker val="1"/>
        <c:smooth val="0"/>
        <c:axId val="94650752"/>
        <c:axId val="94652288"/>
      </c:lineChart>
      <c:catAx>
        <c:axId val="94650752"/>
        <c:scaling>
          <c:orientation val="minMax"/>
        </c:scaling>
        <c:delete val="0"/>
        <c:axPos val="b"/>
        <c:majorTickMark val="none"/>
        <c:minorTickMark val="none"/>
        <c:tickLblPos val="nextTo"/>
        <c:txPr>
          <a:bodyPr/>
          <a:lstStyle/>
          <a:p>
            <a:pPr>
              <a:defRPr lang="en-US"/>
            </a:pPr>
            <a:endParaRPr lang="de-DE"/>
          </a:p>
        </c:txPr>
        <c:crossAx val="94652288"/>
        <c:crosses val="autoZero"/>
        <c:auto val="1"/>
        <c:lblAlgn val="ctr"/>
        <c:lblOffset val="100"/>
        <c:noMultiLvlLbl val="0"/>
      </c:catAx>
      <c:valAx>
        <c:axId val="94652288"/>
        <c:scaling>
          <c:orientation val="minMax"/>
        </c:scaling>
        <c:delete val="0"/>
        <c:axPos val="l"/>
        <c:majorGridlines>
          <c:spPr>
            <a:ln>
              <a:noFill/>
            </a:ln>
          </c:spPr>
        </c:majorGridlines>
        <c:numFmt formatCode="General" sourceLinked="1"/>
        <c:majorTickMark val="out"/>
        <c:minorTickMark val="none"/>
        <c:tickLblPos val="nextTo"/>
        <c:txPr>
          <a:bodyPr/>
          <a:lstStyle/>
          <a:p>
            <a:pPr>
              <a:defRPr lang="en-US"/>
            </a:pPr>
            <a:endParaRPr lang="de-DE"/>
          </a:p>
        </c:txPr>
        <c:crossAx val="94650752"/>
        <c:crosses val="autoZero"/>
        <c:crossBetween val="between"/>
      </c:valAx>
    </c:plotArea>
    <c:plotVisOnly val="1"/>
    <c:dispBlanksAs val="gap"/>
    <c:showDLblsOverMax val="0"/>
  </c:chart>
  <c:spPr>
    <a:ln>
      <a:noFill/>
    </a:ln>
  </c:spPr>
  <c:printSettings>
    <c:headerFooter/>
    <c:pageMargins b="0.78740157499999996" l="0.70000000000000095" r="0.70000000000000095" t="0.78740157499999996" header="0.3" footer="0.3"/>
    <c:pageSetup/>
  </c:printSettings>
</c:chartSpace>
</file>

<file path=xl/diagrams/colors1.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DAAD66FA-FD02-4F47-9C1E-4AA0B51151F0}" type="doc">
      <dgm:prSet loTypeId="urn:microsoft.com/office/officeart/2005/8/layout/process4" loCatId="process" qsTypeId="urn:microsoft.com/office/officeart/2005/8/quickstyle/simple1" qsCatId="simple" csTypeId="urn:microsoft.com/office/officeart/2005/8/colors/accent1_2" csCatId="accent1" phldr="1"/>
      <dgm:spPr/>
      <dgm:t>
        <a:bodyPr/>
        <a:lstStyle/>
        <a:p>
          <a:endParaRPr lang="de-DE"/>
        </a:p>
      </dgm:t>
    </dgm:pt>
    <dgm:pt modelId="{4469FCC9-3AC4-434D-B35E-F24D4E241B8D}">
      <dgm:prSet phldrT="[Text]" custT="1"/>
      <dgm:spPr>
        <a:solidFill>
          <a:srgbClr val="EE0000"/>
        </a:solidFill>
      </dgm:spPr>
      <dgm:t>
        <a:bodyPr/>
        <a:lstStyle/>
        <a:p>
          <a:pPr algn="ctr"/>
          <a:r>
            <a:rPr lang="de-DE" sz="1600" dirty="0" smtClean="0">
              <a:latin typeface="+mn-lt"/>
              <a:cs typeface="Arial" panose="020B0604020202020204" pitchFamily="34" charset="0"/>
            </a:rPr>
            <a:t>1. </a:t>
          </a:r>
          <a:r>
            <a:rPr lang="de-DE" sz="1600" dirty="0" err="1" smtClean="0">
              <a:latin typeface="+mn-lt"/>
              <a:cs typeface="Arial" panose="020B0604020202020204" pitchFamily="34" charset="0"/>
            </a:rPr>
            <a:t>Assess</a:t>
          </a:r>
          <a:r>
            <a:rPr lang="de-DE" sz="1600" dirty="0" smtClean="0">
              <a:latin typeface="+mn-lt"/>
              <a:cs typeface="Arial" panose="020B0604020202020204" pitchFamily="34" charset="0"/>
            </a:rPr>
            <a:t> the </a:t>
          </a:r>
          <a:r>
            <a:rPr lang="de-DE" sz="1600" b="1" dirty="0" smtClean="0">
              <a:latin typeface="+mn-lt"/>
              <a:cs typeface="Arial" panose="020B0604020202020204" pitchFamily="34" charset="0"/>
            </a:rPr>
            <a:t>adaptation context</a:t>
          </a:r>
        </a:p>
      </dgm:t>
    </dgm:pt>
    <dgm:pt modelId="{626B81DE-388D-4E25-A78B-698A5CA471D2}" type="parTrans" cxnId="{B1F0E620-7729-4E47-81B3-05FB4B621A9B}">
      <dgm:prSet/>
      <dgm:spPr/>
      <dgm:t>
        <a:bodyPr/>
        <a:lstStyle/>
        <a:p>
          <a:pPr algn="ctr"/>
          <a:endParaRPr lang="de-DE"/>
        </a:p>
      </dgm:t>
    </dgm:pt>
    <dgm:pt modelId="{2520501B-A4DD-4E8B-9A6C-C0D9A0FAA10E}" type="sibTrans" cxnId="{B1F0E620-7729-4E47-81B3-05FB4B621A9B}">
      <dgm:prSet/>
      <dgm:spPr/>
      <dgm:t>
        <a:bodyPr/>
        <a:lstStyle/>
        <a:p>
          <a:pPr algn="ctr"/>
          <a:endParaRPr lang="de-DE"/>
        </a:p>
      </dgm:t>
    </dgm:pt>
    <dgm:pt modelId="{A1CFAA2D-34CE-44AA-A827-001AD7882C95}">
      <dgm:prSet phldrT="[Text]" custT="1"/>
      <dgm:spPr>
        <a:solidFill>
          <a:srgbClr val="FFC000"/>
        </a:solidFill>
      </dgm:spPr>
      <dgm:t>
        <a:bodyPr/>
        <a:lstStyle/>
        <a:p>
          <a:pPr algn="ctr"/>
          <a:r>
            <a:rPr lang="de-DE" sz="1600" dirty="0" smtClean="0"/>
            <a:t>2. Identify the </a:t>
          </a:r>
          <a:r>
            <a:rPr lang="de-DE" sz="1600" b="1" dirty="0" smtClean="0"/>
            <a:t>contribution to adaptation</a:t>
          </a:r>
          <a:endParaRPr lang="de-DE" sz="1600" b="1" dirty="0"/>
        </a:p>
      </dgm:t>
    </dgm:pt>
    <dgm:pt modelId="{785764EA-30BA-4DD1-8C1B-7A6E88580DE0}" type="parTrans" cxnId="{5F4FF277-AA5D-45A0-8C95-A1B79793ABF7}">
      <dgm:prSet/>
      <dgm:spPr/>
      <dgm:t>
        <a:bodyPr/>
        <a:lstStyle/>
        <a:p>
          <a:pPr algn="ctr"/>
          <a:endParaRPr lang="de-DE"/>
        </a:p>
      </dgm:t>
    </dgm:pt>
    <dgm:pt modelId="{38F6B3D3-5989-44E1-A6B9-A26464A62158}" type="sibTrans" cxnId="{5F4FF277-AA5D-45A0-8C95-A1B79793ABF7}">
      <dgm:prSet/>
      <dgm:spPr/>
      <dgm:t>
        <a:bodyPr/>
        <a:lstStyle/>
        <a:p>
          <a:pPr algn="ctr"/>
          <a:endParaRPr lang="de-DE"/>
        </a:p>
      </dgm:t>
    </dgm:pt>
    <dgm:pt modelId="{11294874-5C31-4D86-93BE-974980486E99}">
      <dgm:prSet phldrT="[Text]" custT="1"/>
      <dgm:spPr>
        <a:solidFill>
          <a:srgbClr val="7030A0"/>
        </a:solidFill>
      </dgm:spPr>
      <dgm:t>
        <a:bodyPr/>
        <a:lstStyle/>
        <a:p>
          <a:pPr algn="ctr"/>
          <a:r>
            <a:rPr lang="de-DE" sz="1600" dirty="0" smtClean="0"/>
            <a:t>5. Operationalise the </a:t>
          </a:r>
          <a:r>
            <a:rPr lang="de-DE" sz="1600" b="1" dirty="0" smtClean="0"/>
            <a:t>M&amp;E system</a:t>
          </a:r>
          <a:endParaRPr lang="de-DE" sz="1600" b="1" dirty="0"/>
        </a:p>
      </dgm:t>
    </dgm:pt>
    <dgm:pt modelId="{02AE05A0-3627-4304-8673-2DAA043E8558}" type="parTrans" cxnId="{12643085-14C6-4055-9622-67AC5EC70F9E}">
      <dgm:prSet/>
      <dgm:spPr/>
      <dgm:t>
        <a:bodyPr/>
        <a:lstStyle/>
        <a:p>
          <a:pPr algn="ctr"/>
          <a:endParaRPr lang="de-DE"/>
        </a:p>
      </dgm:t>
    </dgm:pt>
    <dgm:pt modelId="{1937E70F-5B7A-4881-BF5E-57A38E515375}" type="sibTrans" cxnId="{12643085-14C6-4055-9622-67AC5EC70F9E}">
      <dgm:prSet/>
      <dgm:spPr/>
      <dgm:t>
        <a:bodyPr/>
        <a:lstStyle/>
        <a:p>
          <a:pPr algn="ctr"/>
          <a:endParaRPr lang="de-DE"/>
        </a:p>
      </dgm:t>
    </dgm:pt>
    <dgm:pt modelId="{FA930D99-1419-4BA0-832F-35A609406149}">
      <dgm:prSet custT="1"/>
      <dgm:spPr>
        <a:solidFill>
          <a:srgbClr val="92D050"/>
        </a:solidFill>
      </dgm:spPr>
      <dgm:t>
        <a:bodyPr/>
        <a:lstStyle/>
        <a:p>
          <a:pPr algn="ctr"/>
          <a:r>
            <a:rPr lang="de-DE" sz="1600" dirty="0" smtClean="0"/>
            <a:t>3. </a:t>
          </a:r>
          <a:r>
            <a:rPr lang="de-DE" sz="1600" dirty="0" err="1" smtClean="0"/>
            <a:t>Develop</a:t>
          </a:r>
          <a:r>
            <a:rPr lang="de-DE" sz="1600" dirty="0" smtClean="0"/>
            <a:t> a </a:t>
          </a:r>
          <a:r>
            <a:rPr lang="de-DE" sz="1600" b="1" dirty="0" err="1" smtClean="0"/>
            <a:t>results</a:t>
          </a:r>
          <a:r>
            <a:rPr lang="de-DE" sz="1600" b="1" dirty="0" smtClean="0"/>
            <a:t> </a:t>
          </a:r>
          <a:r>
            <a:rPr lang="de-DE" sz="1600" b="1" dirty="0" err="1" smtClean="0"/>
            <a:t>framework</a:t>
          </a:r>
          <a:endParaRPr lang="de-DE" sz="1600" b="1" dirty="0" smtClean="0"/>
        </a:p>
      </dgm:t>
    </dgm:pt>
    <dgm:pt modelId="{86A1F360-912B-4EDD-A1F5-7E9FEBB0A74F}" type="parTrans" cxnId="{2A812EDC-F3D8-42A2-9C17-E85867D6B6CF}">
      <dgm:prSet/>
      <dgm:spPr/>
      <dgm:t>
        <a:bodyPr/>
        <a:lstStyle/>
        <a:p>
          <a:pPr algn="ctr"/>
          <a:endParaRPr lang="de-DE"/>
        </a:p>
      </dgm:t>
    </dgm:pt>
    <dgm:pt modelId="{6DAA0C32-7373-4B86-A9A4-AA8B2954359F}" type="sibTrans" cxnId="{2A812EDC-F3D8-42A2-9C17-E85867D6B6CF}">
      <dgm:prSet/>
      <dgm:spPr/>
      <dgm:t>
        <a:bodyPr/>
        <a:lstStyle/>
        <a:p>
          <a:pPr algn="ctr"/>
          <a:endParaRPr lang="de-DE"/>
        </a:p>
      </dgm:t>
    </dgm:pt>
    <dgm:pt modelId="{606BAC79-DFC5-4044-B423-3ECE22BCBA7F}">
      <dgm:prSet custT="1"/>
      <dgm:spPr>
        <a:solidFill>
          <a:srgbClr val="00B0F0"/>
        </a:solidFill>
      </dgm:spPr>
      <dgm:t>
        <a:bodyPr/>
        <a:lstStyle/>
        <a:p>
          <a:pPr algn="ctr"/>
          <a:r>
            <a:rPr lang="de-DE" sz="1600" dirty="0" smtClean="0"/>
            <a:t>4. </a:t>
          </a:r>
          <a:r>
            <a:rPr lang="de-DE" sz="1600" dirty="0" err="1" smtClean="0"/>
            <a:t>Define</a:t>
          </a:r>
          <a:r>
            <a:rPr lang="de-DE" sz="1600" dirty="0" smtClean="0"/>
            <a:t> </a:t>
          </a:r>
          <a:r>
            <a:rPr lang="de-DE" sz="1600" b="1" dirty="0" err="1" smtClean="0"/>
            <a:t>indicators</a:t>
          </a:r>
          <a:r>
            <a:rPr lang="de-DE" sz="1600" dirty="0" smtClean="0"/>
            <a:t> </a:t>
          </a:r>
          <a:r>
            <a:rPr lang="de-DE" sz="1600" dirty="0" err="1" smtClean="0"/>
            <a:t>and</a:t>
          </a:r>
          <a:r>
            <a:rPr lang="de-DE" sz="1600" dirty="0" smtClean="0"/>
            <a:t> </a:t>
          </a:r>
          <a:r>
            <a:rPr lang="de-DE" sz="1600" dirty="0" err="1" smtClean="0"/>
            <a:t>set</a:t>
          </a:r>
          <a:r>
            <a:rPr lang="de-DE" sz="1600" dirty="0" smtClean="0"/>
            <a:t> a </a:t>
          </a:r>
          <a:r>
            <a:rPr lang="de-DE" sz="1600" b="1" dirty="0" err="1" smtClean="0"/>
            <a:t>baseline</a:t>
          </a:r>
          <a:endParaRPr lang="de-DE" sz="1600" b="1" dirty="0"/>
        </a:p>
      </dgm:t>
    </dgm:pt>
    <dgm:pt modelId="{E3915410-F636-40B1-BB21-6A90DDACC7BF}" type="parTrans" cxnId="{4BEECA72-2DDA-4669-BC56-462013305698}">
      <dgm:prSet/>
      <dgm:spPr/>
      <dgm:t>
        <a:bodyPr/>
        <a:lstStyle/>
        <a:p>
          <a:pPr algn="ctr"/>
          <a:endParaRPr lang="de-DE"/>
        </a:p>
      </dgm:t>
    </dgm:pt>
    <dgm:pt modelId="{39D1C70A-EA29-454C-B685-4DC9438AFE98}" type="sibTrans" cxnId="{4BEECA72-2DDA-4669-BC56-462013305698}">
      <dgm:prSet/>
      <dgm:spPr/>
      <dgm:t>
        <a:bodyPr/>
        <a:lstStyle/>
        <a:p>
          <a:pPr algn="ctr"/>
          <a:endParaRPr lang="de-DE"/>
        </a:p>
      </dgm:t>
    </dgm:pt>
    <dgm:pt modelId="{A7982895-7B04-498F-86FF-D54048D1AB0C}" type="pres">
      <dgm:prSet presAssocID="{DAAD66FA-FD02-4F47-9C1E-4AA0B51151F0}" presName="Name0" presStyleCnt="0">
        <dgm:presLayoutVars>
          <dgm:dir/>
          <dgm:animLvl val="lvl"/>
          <dgm:resizeHandles val="exact"/>
        </dgm:presLayoutVars>
      </dgm:prSet>
      <dgm:spPr/>
      <dgm:t>
        <a:bodyPr/>
        <a:lstStyle/>
        <a:p>
          <a:endParaRPr lang="de-DE"/>
        </a:p>
      </dgm:t>
    </dgm:pt>
    <dgm:pt modelId="{FAD5B0E2-4CC1-47A4-A074-B9EA330FE0FE}" type="pres">
      <dgm:prSet presAssocID="{11294874-5C31-4D86-93BE-974980486E99}" presName="boxAndChildren" presStyleCnt="0"/>
      <dgm:spPr/>
    </dgm:pt>
    <dgm:pt modelId="{FF42FBBA-FE9F-49FA-9C22-D6113CDB2C60}" type="pres">
      <dgm:prSet presAssocID="{11294874-5C31-4D86-93BE-974980486E99}" presName="parentTextBox" presStyleLbl="node1" presStyleIdx="0" presStyleCnt="5"/>
      <dgm:spPr/>
      <dgm:t>
        <a:bodyPr/>
        <a:lstStyle/>
        <a:p>
          <a:endParaRPr lang="de-DE"/>
        </a:p>
      </dgm:t>
    </dgm:pt>
    <dgm:pt modelId="{548547CB-2F16-4D26-9C07-A0444FBBBFF3}" type="pres">
      <dgm:prSet presAssocID="{39D1C70A-EA29-454C-B685-4DC9438AFE98}" presName="sp" presStyleCnt="0"/>
      <dgm:spPr/>
    </dgm:pt>
    <dgm:pt modelId="{5F882B8A-F800-48A5-9CEF-755210C989E0}" type="pres">
      <dgm:prSet presAssocID="{606BAC79-DFC5-4044-B423-3ECE22BCBA7F}" presName="arrowAndChildren" presStyleCnt="0"/>
      <dgm:spPr/>
    </dgm:pt>
    <dgm:pt modelId="{18EFEB0E-44E5-47C8-B162-A1D8783B0774}" type="pres">
      <dgm:prSet presAssocID="{606BAC79-DFC5-4044-B423-3ECE22BCBA7F}" presName="parentTextArrow" presStyleLbl="node1" presStyleIdx="1" presStyleCnt="5" custScaleY="102038" custLinFactNeighborX="-476" custLinFactNeighborY="3541"/>
      <dgm:spPr/>
      <dgm:t>
        <a:bodyPr/>
        <a:lstStyle/>
        <a:p>
          <a:endParaRPr lang="de-DE"/>
        </a:p>
      </dgm:t>
    </dgm:pt>
    <dgm:pt modelId="{32E59DA5-3F18-487E-AEF1-0FEB3B2A74FC}" type="pres">
      <dgm:prSet presAssocID="{6DAA0C32-7373-4B86-A9A4-AA8B2954359F}" presName="sp" presStyleCnt="0"/>
      <dgm:spPr/>
    </dgm:pt>
    <dgm:pt modelId="{AEB28163-B19B-4244-87F5-7239E8BDBC2E}" type="pres">
      <dgm:prSet presAssocID="{FA930D99-1419-4BA0-832F-35A609406149}" presName="arrowAndChildren" presStyleCnt="0"/>
      <dgm:spPr/>
    </dgm:pt>
    <dgm:pt modelId="{892415C2-11C3-487A-9296-ED066649E9D0}" type="pres">
      <dgm:prSet presAssocID="{FA930D99-1419-4BA0-832F-35A609406149}" presName="parentTextArrow" presStyleLbl="node1" presStyleIdx="2" presStyleCnt="5"/>
      <dgm:spPr/>
      <dgm:t>
        <a:bodyPr/>
        <a:lstStyle/>
        <a:p>
          <a:endParaRPr lang="de-DE"/>
        </a:p>
      </dgm:t>
    </dgm:pt>
    <dgm:pt modelId="{FAF8776E-8C84-407E-93C1-C23A112D4BC5}" type="pres">
      <dgm:prSet presAssocID="{38F6B3D3-5989-44E1-A6B9-A26464A62158}" presName="sp" presStyleCnt="0"/>
      <dgm:spPr/>
    </dgm:pt>
    <dgm:pt modelId="{1BC12FA8-FD28-4FAE-A2CB-29196952981B}" type="pres">
      <dgm:prSet presAssocID="{A1CFAA2D-34CE-44AA-A827-001AD7882C95}" presName="arrowAndChildren" presStyleCnt="0"/>
      <dgm:spPr/>
    </dgm:pt>
    <dgm:pt modelId="{8150C24A-A2E2-47FD-9543-9A33C5A7764E}" type="pres">
      <dgm:prSet presAssocID="{A1CFAA2D-34CE-44AA-A827-001AD7882C95}" presName="parentTextArrow" presStyleLbl="node1" presStyleIdx="3" presStyleCnt="5" custScaleY="103394"/>
      <dgm:spPr/>
      <dgm:t>
        <a:bodyPr/>
        <a:lstStyle/>
        <a:p>
          <a:endParaRPr lang="de-DE"/>
        </a:p>
      </dgm:t>
    </dgm:pt>
    <dgm:pt modelId="{E977EBC9-140C-41B9-A6FF-861B73862C36}" type="pres">
      <dgm:prSet presAssocID="{2520501B-A4DD-4E8B-9A6C-C0D9A0FAA10E}" presName="sp" presStyleCnt="0"/>
      <dgm:spPr/>
    </dgm:pt>
    <dgm:pt modelId="{CA1A9805-45FB-4DCA-B551-E4E8688C8022}" type="pres">
      <dgm:prSet presAssocID="{4469FCC9-3AC4-434D-B35E-F24D4E241B8D}" presName="arrowAndChildren" presStyleCnt="0"/>
      <dgm:spPr/>
    </dgm:pt>
    <dgm:pt modelId="{AD0F5FEF-13AF-4907-BD2B-84EB284DED84}" type="pres">
      <dgm:prSet presAssocID="{4469FCC9-3AC4-434D-B35E-F24D4E241B8D}" presName="parentTextArrow" presStyleLbl="node1" presStyleIdx="4" presStyleCnt="5" custScaleY="108989" custLinFactNeighborX="204"/>
      <dgm:spPr/>
      <dgm:t>
        <a:bodyPr/>
        <a:lstStyle/>
        <a:p>
          <a:endParaRPr lang="de-DE"/>
        </a:p>
      </dgm:t>
    </dgm:pt>
  </dgm:ptLst>
  <dgm:cxnLst>
    <dgm:cxn modelId="{B84D904D-C753-4EDD-89E2-B3E818918506}" type="presOf" srcId="{A1CFAA2D-34CE-44AA-A827-001AD7882C95}" destId="{8150C24A-A2E2-47FD-9543-9A33C5A7764E}" srcOrd="0" destOrd="0" presId="urn:microsoft.com/office/officeart/2005/8/layout/process4"/>
    <dgm:cxn modelId="{C3957DE3-3ED7-4763-B6C9-4BA74FB4E245}" type="presOf" srcId="{DAAD66FA-FD02-4F47-9C1E-4AA0B51151F0}" destId="{A7982895-7B04-498F-86FF-D54048D1AB0C}" srcOrd="0" destOrd="0" presId="urn:microsoft.com/office/officeart/2005/8/layout/process4"/>
    <dgm:cxn modelId="{2A812EDC-F3D8-42A2-9C17-E85867D6B6CF}" srcId="{DAAD66FA-FD02-4F47-9C1E-4AA0B51151F0}" destId="{FA930D99-1419-4BA0-832F-35A609406149}" srcOrd="2" destOrd="0" parTransId="{86A1F360-912B-4EDD-A1F5-7E9FEBB0A74F}" sibTransId="{6DAA0C32-7373-4B86-A9A4-AA8B2954359F}"/>
    <dgm:cxn modelId="{5F4FF277-AA5D-45A0-8C95-A1B79793ABF7}" srcId="{DAAD66FA-FD02-4F47-9C1E-4AA0B51151F0}" destId="{A1CFAA2D-34CE-44AA-A827-001AD7882C95}" srcOrd="1" destOrd="0" parTransId="{785764EA-30BA-4DD1-8C1B-7A6E88580DE0}" sibTransId="{38F6B3D3-5989-44E1-A6B9-A26464A62158}"/>
    <dgm:cxn modelId="{FDD2D826-3B5A-4063-81B4-6AD296A0AFBF}" type="presOf" srcId="{FA930D99-1419-4BA0-832F-35A609406149}" destId="{892415C2-11C3-487A-9296-ED066649E9D0}" srcOrd="0" destOrd="0" presId="urn:microsoft.com/office/officeart/2005/8/layout/process4"/>
    <dgm:cxn modelId="{210F8917-B40B-4164-8EAC-13C9439BF33B}" type="presOf" srcId="{606BAC79-DFC5-4044-B423-3ECE22BCBA7F}" destId="{18EFEB0E-44E5-47C8-B162-A1D8783B0774}" srcOrd="0" destOrd="0" presId="urn:microsoft.com/office/officeart/2005/8/layout/process4"/>
    <dgm:cxn modelId="{4BEECA72-2DDA-4669-BC56-462013305698}" srcId="{DAAD66FA-FD02-4F47-9C1E-4AA0B51151F0}" destId="{606BAC79-DFC5-4044-B423-3ECE22BCBA7F}" srcOrd="3" destOrd="0" parTransId="{E3915410-F636-40B1-BB21-6A90DDACC7BF}" sibTransId="{39D1C70A-EA29-454C-B685-4DC9438AFE98}"/>
    <dgm:cxn modelId="{B1F0E620-7729-4E47-81B3-05FB4B621A9B}" srcId="{DAAD66FA-FD02-4F47-9C1E-4AA0B51151F0}" destId="{4469FCC9-3AC4-434D-B35E-F24D4E241B8D}" srcOrd="0" destOrd="0" parTransId="{626B81DE-388D-4E25-A78B-698A5CA471D2}" sibTransId="{2520501B-A4DD-4E8B-9A6C-C0D9A0FAA10E}"/>
    <dgm:cxn modelId="{12643085-14C6-4055-9622-67AC5EC70F9E}" srcId="{DAAD66FA-FD02-4F47-9C1E-4AA0B51151F0}" destId="{11294874-5C31-4D86-93BE-974980486E99}" srcOrd="4" destOrd="0" parTransId="{02AE05A0-3627-4304-8673-2DAA043E8558}" sibTransId="{1937E70F-5B7A-4881-BF5E-57A38E515375}"/>
    <dgm:cxn modelId="{5E1820C7-0D2C-4A00-B06F-79CD2B703E92}" type="presOf" srcId="{11294874-5C31-4D86-93BE-974980486E99}" destId="{FF42FBBA-FE9F-49FA-9C22-D6113CDB2C60}" srcOrd="0" destOrd="0" presId="urn:microsoft.com/office/officeart/2005/8/layout/process4"/>
    <dgm:cxn modelId="{9396E62A-7248-4A89-A93C-424E0CFD9C66}" type="presOf" srcId="{4469FCC9-3AC4-434D-B35E-F24D4E241B8D}" destId="{AD0F5FEF-13AF-4907-BD2B-84EB284DED84}" srcOrd="0" destOrd="0" presId="urn:microsoft.com/office/officeart/2005/8/layout/process4"/>
    <dgm:cxn modelId="{57520CD7-3399-4FBB-AA06-626F847D407F}" type="presParOf" srcId="{A7982895-7B04-498F-86FF-D54048D1AB0C}" destId="{FAD5B0E2-4CC1-47A4-A074-B9EA330FE0FE}" srcOrd="0" destOrd="0" presId="urn:microsoft.com/office/officeart/2005/8/layout/process4"/>
    <dgm:cxn modelId="{F8CD4078-E5AA-417B-B510-AB3171F99393}" type="presParOf" srcId="{FAD5B0E2-4CC1-47A4-A074-B9EA330FE0FE}" destId="{FF42FBBA-FE9F-49FA-9C22-D6113CDB2C60}" srcOrd="0" destOrd="0" presId="urn:microsoft.com/office/officeart/2005/8/layout/process4"/>
    <dgm:cxn modelId="{799786B8-5EF4-4521-BB27-6DE92C2CD3BE}" type="presParOf" srcId="{A7982895-7B04-498F-86FF-D54048D1AB0C}" destId="{548547CB-2F16-4D26-9C07-A0444FBBBFF3}" srcOrd="1" destOrd="0" presId="urn:microsoft.com/office/officeart/2005/8/layout/process4"/>
    <dgm:cxn modelId="{8A314280-56C4-4AB7-8286-F051DE91ECF7}" type="presParOf" srcId="{A7982895-7B04-498F-86FF-D54048D1AB0C}" destId="{5F882B8A-F800-48A5-9CEF-755210C989E0}" srcOrd="2" destOrd="0" presId="urn:microsoft.com/office/officeart/2005/8/layout/process4"/>
    <dgm:cxn modelId="{74804D7B-D65A-4543-AC3D-4D7C9B780877}" type="presParOf" srcId="{5F882B8A-F800-48A5-9CEF-755210C989E0}" destId="{18EFEB0E-44E5-47C8-B162-A1D8783B0774}" srcOrd="0" destOrd="0" presId="urn:microsoft.com/office/officeart/2005/8/layout/process4"/>
    <dgm:cxn modelId="{9D27D5AD-02B9-4E1F-B78E-45ED96E91AFB}" type="presParOf" srcId="{A7982895-7B04-498F-86FF-D54048D1AB0C}" destId="{32E59DA5-3F18-487E-AEF1-0FEB3B2A74FC}" srcOrd="3" destOrd="0" presId="urn:microsoft.com/office/officeart/2005/8/layout/process4"/>
    <dgm:cxn modelId="{A49C55CB-DA76-4079-8219-25C19E134639}" type="presParOf" srcId="{A7982895-7B04-498F-86FF-D54048D1AB0C}" destId="{AEB28163-B19B-4244-87F5-7239E8BDBC2E}" srcOrd="4" destOrd="0" presId="urn:microsoft.com/office/officeart/2005/8/layout/process4"/>
    <dgm:cxn modelId="{6131BDD2-42D1-495D-AC3C-2E42AE927E75}" type="presParOf" srcId="{AEB28163-B19B-4244-87F5-7239E8BDBC2E}" destId="{892415C2-11C3-487A-9296-ED066649E9D0}" srcOrd="0" destOrd="0" presId="urn:microsoft.com/office/officeart/2005/8/layout/process4"/>
    <dgm:cxn modelId="{7A2FAC8C-1A69-43D6-A87C-AA178C681BFF}" type="presParOf" srcId="{A7982895-7B04-498F-86FF-D54048D1AB0C}" destId="{FAF8776E-8C84-407E-93C1-C23A112D4BC5}" srcOrd="5" destOrd="0" presId="urn:microsoft.com/office/officeart/2005/8/layout/process4"/>
    <dgm:cxn modelId="{9BCA8B70-33EE-4810-A3E0-0CC4803C8642}" type="presParOf" srcId="{A7982895-7B04-498F-86FF-D54048D1AB0C}" destId="{1BC12FA8-FD28-4FAE-A2CB-29196952981B}" srcOrd="6" destOrd="0" presId="urn:microsoft.com/office/officeart/2005/8/layout/process4"/>
    <dgm:cxn modelId="{19562A83-5399-4F3A-9ABD-494F3DF46F9E}" type="presParOf" srcId="{1BC12FA8-FD28-4FAE-A2CB-29196952981B}" destId="{8150C24A-A2E2-47FD-9543-9A33C5A7764E}" srcOrd="0" destOrd="0" presId="urn:microsoft.com/office/officeart/2005/8/layout/process4"/>
    <dgm:cxn modelId="{6BDF081D-295F-4F19-A214-3606C5159C28}" type="presParOf" srcId="{A7982895-7B04-498F-86FF-D54048D1AB0C}" destId="{E977EBC9-140C-41B9-A6FF-861B73862C36}" srcOrd="7" destOrd="0" presId="urn:microsoft.com/office/officeart/2005/8/layout/process4"/>
    <dgm:cxn modelId="{EF4DF46C-40BB-4CB0-AFCF-0983EBD39CD3}" type="presParOf" srcId="{A7982895-7B04-498F-86FF-D54048D1AB0C}" destId="{CA1A9805-45FB-4DCA-B551-E4E8688C8022}" srcOrd="8" destOrd="0" presId="urn:microsoft.com/office/officeart/2005/8/layout/process4"/>
    <dgm:cxn modelId="{3E0C8783-4926-4E85-8C8C-944BC1AC0421}" type="presParOf" srcId="{CA1A9805-45FB-4DCA-B551-E4E8688C8022}" destId="{AD0F5FEF-13AF-4907-BD2B-84EB284DED84}" srcOrd="0" destOrd="0" presId="urn:microsoft.com/office/officeart/2005/8/layout/process4"/>
  </dgm:cxnLst>
  <dgm:bg/>
  <dgm:whole/>
  <dgm:extLst>
    <a:ext uri="http://schemas.microsoft.com/office/drawing/2008/diagram">
      <dsp:dataModelExt xmlns:dsp="http://schemas.microsoft.com/office/drawing/2008/diagram" relId="rId9"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FF42FBBA-FE9F-49FA-9C22-D6113CDB2C60}">
      <dsp:nvSpPr>
        <dsp:cNvPr id="0" name=""/>
        <dsp:cNvSpPr/>
      </dsp:nvSpPr>
      <dsp:spPr>
        <a:xfrm>
          <a:off x="0" y="1930782"/>
          <a:ext cx="4047067" cy="305791"/>
        </a:xfrm>
        <a:prstGeom prst="rect">
          <a:avLst/>
        </a:prstGeom>
        <a:solidFill>
          <a:srgbClr val="7030A0"/>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113792" tIns="113792" rIns="113792" bIns="113792" numCol="1" spcCol="1270" anchor="ctr" anchorCtr="0">
          <a:noAutofit/>
        </a:bodyPr>
        <a:lstStyle/>
        <a:p>
          <a:pPr lvl="0" algn="ctr" defTabSz="711200">
            <a:lnSpc>
              <a:spcPct val="90000"/>
            </a:lnSpc>
            <a:spcBef>
              <a:spcPct val="0"/>
            </a:spcBef>
            <a:spcAft>
              <a:spcPct val="35000"/>
            </a:spcAft>
          </a:pPr>
          <a:r>
            <a:rPr lang="de-DE" sz="1600" kern="1200" dirty="0" smtClean="0"/>
            <a:t>5. Operationalise the </a:t>
          </a:r>
          <a:r>
            <a:rPr lang="de-DE" sz="1600" b="1" kern="1200" dirty="0" smtClean="0"/>
            <a:t>M&amp;E system</a:t>
          </a:r>
          <a:endParaRPr lang="de-DE" sz="1600" b="1" kern="1200" dirty="0"/>
        </a:p>
      </dsp:txBody>
      <dsp:txXfrm>
        <a:off x="0" y="1930782"/>
        <a:ext cx="4047067" cy="305791"/>
      </dsp:txXfrm>
    </dsp:sp>
    <dsp:sp modelId="{18EFEB0E-44E5-47C8-B162-A1D8783B0774}">
      <dsp:nvSpPr>
        <dsp:cNvPr id="0" name=""/>
        <dsp:cNvSpPr/>
      </dsp:nvSpPr>
      <dsp:spPr>
        <a:xfrm rot="10800000">
          <a:off x="0" y="1472130"/>
          <a:ext cx="4047067" cy="479892"/>
        </a:xfrm>
        <a:prstGeom prst="upArrowCallout">
          <a:avLst/>
        </a:prstGeom>
        <a:solidFill>
          <a:srgbClr val="00B0F0"/>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113792" tIns="113792" rIns="113792" bIns="113792" numCol="1" spcCol="1270" anchor="ctr" anchorCtr="0">
          <a:noAutofit/>
        </a:bodyPr>
        <a:lstStyle/>
        <a:p>
          <a:pPr lvl="0" algn="ctr" defTabSz="711200">
            <a:lnSpc>
              <a:spcPct val="90000"/>
            </a:lnSpc>
            <a:spcBef>
              <a:spcPct val="0"/>
            </a:spcBef>
            <a:spcAft>
              <a:spcPct val="35000"/>
            </a:spcAft>
          </a:pPr>
          <a:r>
            <a:rPr lang="de-DE" sz="1600" kern="1200" dirty="0" smtClean="0"/>
            <a:t>4. </a:t>
          </a:r>
          <a:r>
            <a:rPr lang="de-DE" sz="1600" kern="1200" dirty="0" err="1" smtClean="0"/>
            <a:t>Define</a:t>
          </a:r>
          <a:r>
            <a:rPr lang="de-DE" sz="1600" kern="1200" dirty="0" smtClean="0"/>
            <a:t> </a:t>
          </a:r>
          <a:r>
            <a:rPr lang="de-DE" sz="1600" b="1" kern="1200" dirty="0" err="1" smtClean="0"/>
            <a:t>indicators</a:t>
          </a:r>
          <a:r>
            <a:rPr lang="de-DE" sz="1600" kern="1200" dirty="0" smtClean="0"/>
            <a:t> </a:t>
          </a:r>
          <a:r>
            <a:rPr lang="de-DE" sz="1600" kern="1200" dirty="0" err="1" smtClean="0"/>
            <a:t>and</a:t>
          </a:r>
          <a:r>
            <a:rPr lang="de-DE" sz="1600" kern="1200" dirty="0" smtClean="0"/>
            <a:t> </a:t>
          </a:r>
          <a:r>
            <a:rPr lang="de-DE" sz="1600" kern="1200" dirty="0" err="1" smtClean="0"/>
            <a:t>set</a:t>
          </a:r>
          <a:r>
            <a:rPr lang="de-DE" sz="1600" kern="1200" dirty="0" smtClean="0"/>
            <a:t> a </a:t>
          </a:r>
          <a:r>
            <a:rPr lang="de-DE" sz="1600" b="1" kern="1200" dirty="0" err="1" smtClean="0"/>
            <a:t>baseline</a:t>
          </a:r>
          <a:endParaRPr lang="de-DE" sz="1600" b="1" kern="1200" dirty="0"/>
        </a:p>
      </dsp:txBody>
      <dsp:txXfrm rot="10800000">
        <a:off x="0" y="1472130"/>
        <a:ext cx="4047067" cy="311819"/>
      </dsp:txXfrm>
    </dsp:sp>
    <dsp:sp modelId="{892415C2-11C3-487A-9296-ED066649E9D0}">
      <dsp:nvSpPr>
        <dsp:cNvPr id="0" name=""/>
        <dsp:cNvSpPr/>
      </dsp:nvSpPr>
      <dsp:spPr>
        <a:xfrm rot="10800000">
          <a:off x="0" y="989755"/>
          <a:ext cx="4047067" cy="470308"/>
        </a:xfrm>
        <a:prstGeom prst="upArrowCallout">
          <a:avLst/>
        </a:prstGeom>
        <a:solidFill>
          <a:srgbClr val="92D050"/>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113792" tIns="113792" rIns="113792" bIns="113792" numCol="1" spcCol="1270" anchor="ctr" anchorCtr="0">
          <a:noAutofit/>
        </a:bodyPr>
        <a:lstStyle/>
        <a:p>
          <a:pPr lvl="0" algn="ctr" defTabSz="711200">
            <a:lnSpc>
              <a:spcPct val="90000"/>
            </a:lnSpc>
            <a:spcBef>
              <a:spcPct val="0"/>
            </a:spcBef>
            <a:spcAft>
              <a:spcPct val="35000"/>
            </a:spcAft>
          </a:pPr>
          <a:r>
            <a:rPr lang="de-DE" sz="1600" kern="1200" dirty="0" smtClean="0"/>
            <a:t>3. </a:t>
          </a:r>
          <a:r>
            <a:rPr lang="de-DE" sz="1600" kern="1200" dirty="0" err="1" smtClean="0"/>
            <a:t>Develop</a:t>
          </a:r>
          <a:r>
            <a:rPr lang="de-DE" sz="1600" kern="1200" dirty="0" smtClean="0"/>
            <a:t> a </a:t>
          </a:r>
          <a:r>
            <a:rPr lang="de-DE" sz="1600" b="1" kern="1200" dirty="0" err="1" smtClean="0"/>
            <a:t>results</a:t>
          </a:r>
          <a:r>
            <a:rPr lang="de-DE" sz="1600" b="1" kern="1200" dirty="0" smtClean="0"/>
            <a:t> </a:t>
          </a:r>
          <a:r>
            <a:rPr lang="de-DE" sz="1600" b="1" kern="1200" dirty="0" err="1" smtClean="0"/>
            <a:t>framework</a:t>
          </a:r>
          <a:endParaRPr lang="de-DE" sz="1600" b="1" kern="1200" dirty="0" smtClean="0"/>
        </a:p>
      </dsp:txBody>
      <dsp:txXfrm rot="10800000">
        <a:off x="0" y="989755"/>
        <a:ext cx="4047067" cy="305592"/>
      </dsp:txXfrm>
    </dsp:sp>
    <dsp:sp modelId="{8150C24A-A2E2-47FD-9543-9A33C5A7764E}">
      <dsp:nvSpPr>
        <dsp:cNvPr id="0" name=""/>
        <dsp:cNvSpPr/>
      </dsp:nvSpPr>
      <dsp:spPr>
        <a:xfrm rot="10800000">
          <a:off x="0" y="508072"/>
          <a:ext cx="4047067" cy="486270"/>
        </a:xfrm>
        <a:prstGeom prst="upArrowCallout">
          <a:avLst/>
        </a:prstGeom>
        <a:solidFill>
          <a:srgbClr val="FFC000"/>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113792" tIns="113792" rIns="113792" bIns="113792" numCol="1" spcCol="1270" anchor="ctr" anchorCtr="0">
          <a:noAutofit/>
        </a:bodyPr>
        <a:lstStyle/>
        <a:p>
          <a:pPr lvl="0" algn="ctr" defTabSz="711200">
            <a:lnSpc>
              <a:spcPct val="90000"/>
            </a:lnSpc>
            <a:spcBef>
              <a:spcPct val="0"/>
            </a:spcBef>
            <a:spcAft>
              <a:spcPct val="35000"/>
            </a:spcAft>
          </a:pPr>
          <a:r>
            <a:rPr lang="de-DE" sz="1600" kern="1200" dirty="0" smtClean="0"/>
            <a:t>2. Identify the </a:t>
          </a:r>
          <a:r>
            <a:rPr lang="de-DE" sz="1600" b="1" kern="1200" dirty="0" smtClean="0"/>
            <a:t>contribution to adaptation</a:t>
          </a:r>
          <a:endParaRPr lang="de-DE" sz="1600" b="1" kern="1200" dirty="0"/>
        </a:p>
      </dsp:txBody>
      <dsp:txXfrm rot="10800000">
        <a:off x="0" y="508072"/>
        <a:ext cx="4047067" cy="315964"/>
      </dsp:txXfrm>
    </dsp:sp>
    <dsp:sp modelId="{AD0F5FEF-13AF-4907-BD2B-84EB284DED84}">
      <dsp:nvSpPr>
        <dsp:cNvPr id="0" name=""/>
        <dsp:cNvSpPr/>
      </dsp:nvSpPr>
      <dsp:spPr>
        <a:xfrm rot="10800000">
          <a:off x="0" y="75"/>
          <a:ext cx="4047067" cy="512584"/>
        </a:xfrm>
        <a:prstGeom prst="upArrowCallout">
          <a:avLst/>
        </a:prstGeom>
        <a:solidFill>
          <a:srgbClr val="EE0000"/>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113792" tIns="113792" rIns="113792" bIns="113792" numCol="1" spcCol="1270" anchor="ctr" anchorCtr="0">
          <a:noAutofit/>
        </a:bodyPr>
        <a:lstStyle/>
        <a:p>
          <a:pPr lvl="0" algn="ctr" defTabSz="711200">
            <a:lnSpc>
              <a:spcPct val="90000"/>
            </a:lnSpc>
            <a:spcBef>
              <a:spcPct val="0"/>
            </a:spcBef>
            <a:spcAft>
              <a:spcPct val="35000"/>
            </a:spcAft>
          </a:pPr>
          <a:r>
            <a:rPr lang="de-DE" sz="1600" kern="1200" dirty="0" smtClean="0">
              <a:latin typeface="+mn-lt"/>
              <a:cs typeface="Arial" panose="020B0604020202020204" pitchFamily="34" charset="0"/>
            </a:rPr>
            <a:t>1. </a:t>
          </a:r>
          <a:r>
            <a:rPr lang="de-DE" sz="1600" kern="1200" dirty="0" err="1" smtClean="0">
              <a:latin typeface="+mn-lt"/>
              <a:cs typeface="Arial" panose="020B0604020202020204" pitchFamily="34" charset="0"/>
            </a:rPr>
            <a:t>Assess</a:t>
          </a:r>
          <a:r>
            <a:rPr lang="de-DE" sz="1600" kern="1200" dirty="0" smtClean="0">
              <a:latin typeface="+mn-lt"/>
              <a:cs typeface="Arial" panose="020B0604020202020204" pitchFamily="34" charset="0"/>
            </a:rPr>
            <a:t> the </a:t>
          </a:r>
          <a:r>
            <a:rPr lang="de-DE" sz="1600" b="1" kern="1200" dirty="0" smtClean="0">
              <a:latin typeface="+mn-lt"/>
              <a:cs typeface="Arial" panose="020B0604020202020204" pitchFamily="34" charset="0"/>
            </a:rPr>
            <a:t>adaptation context</a:t>
          </a:r>
        </a:p>
      </dsp:txBody>
      <dsp:txXfrm rot="10800000">
        <a:off x="0" y="75"/>
        <a:ext cx="4047067" cy="333062"/>
      </dsp:txXfrm>
    </dsp:sp>
  </dsp:spTree>
</dsp:drawing>
</file>

<file path=xl/diagrams/layout1.xml><?xml version="1.0" encoding="utf-8"?>
<dgm:layoutDef xmlns:dgm="http://schemas.openxmlformats.org/drawingml/2006/diagram" xmlns:a="http://schemas.openxmlformats.org/drawingml/2006/main" uniqueId="urn:microsoft.com/office/officeart/2005/8/layout/process4">
  <dgm:title val=""/>
  <dgm:desc val=""/>
  <dgm:catLst>
    <dgm:cat type="process" pri="16000"/>
    <dgm:cat type="list" pri="20000"/>
  </dgm:catLst>
  <dgm:sampData>
    <dgm:dataModel>
      <dgm:ptLst>
        <dgm:pt modelId="0" type="doc"/>
        <dgm:pt modelId="1">
          <dgm:prSet phldr="1"/>
        </dgm:pt>
        <dgm:pt modelId="11">
          <dgm:prSet phldr="1"/>
        </dgm:pt>
        <dgm:pt modelId="12">
          <dgm:prSet phldr="1"/>
        </dgm:pt>
        <dgm:pt modelId="2">
          <dgm:prSet phldr="1"/>
        </dgm:pt>
        <dgm:pt modelId="21">
          <dgm:prSet phldr="1"/>
        </dgm:pt>
        <dgm:pt modelId="22">
          <dgm:prSet phldr="1"/>
        </dgm:pt>
        <dgm:pt modelId="3">
          <dgm:prSet phldr="1"/>
        </dgm:pt>
        <dgm:pt modelId="31">
          <dgm:prSet phldr="1"/>
        </dgm:pt>
        <dgm:pt modelId="32">
          <dgm:prSet phldr="1"/>
        </dgm:pt>
      </dgm:ptLst>
      <dgm:cxnLst>
        <dgm:cxn modelId="4" srcId="0" destId="1" srcOrd="0" destOrd="0"/>
        <dgm:cxn modelId="5" srcId="0" destId="2" srcOrd="1" destOrd="0"/>
        <dgm:cxn modelId="6" srcId="0" destId="3" srcOrd="2" destOrd="0"/>
        <dgm:cxn modelId="13" srcId="1" destId="11" srcOrd="0" destOrd="0"/>
        <dgm:cxn modelId="14" srcId="1" destId="12" srcOrd="1" destOrd="0"/>
        <dgm:cxn modelId="23" srcId="2" destId="21" srcOrd="0" destOrd="0"/>
        <dgm:cxn modelId="24" srcId="2" destId="22" srcOrd="1" destOrd="0"/>
        <dgm:cxn modelId="33" srcId="3" destId="31" srcOrd="0" destOrd="0"/>
        <dgm:cxn modelId="34" srcId="3" destId="32" srcOrd="1" destOrd="0"/>
      </dgm:cxnLst>
      <dgm:bg/>
      <dgm:whole/>
    </dgm:dataModel>
  </dgm:sampData>
  <dgm:styleData>
    <dgm:dataModel>
      <dgm:ptLst>
        <dgm:pt modelId="0" type="doc"/>
        <dgm:pt modelId="1"/>
        <dgm:pt modelId="11"/>
        <dgm:pt modelId="2"/>
        <dgm:pt modelId="21"/>
      </dgm:ptLst>
      <dgm:cxnLst>
        <dgm:cxn modelId="4" srcId="0" destId="1" srcOrd="0" destOrd="0"/>
        <dgm:cxn modelId="5" srcId="0" destId="2" srcOrd="1" destOrd="0"/>
        <dgm:cxn modelId="13" srcId="1" destId="11" srcOrd="0" destOrd="0"/>
        <dgm:cxn modelId="23" srcId="2" destId="21" srcOrd="0" destOrd="0"/>
      </dgm:cxnLst>
      <dgm:bg/>
      <dgm:whole/>
    </dgm:dataModel>
  </dgm:styleData>
  <dgm:clrData>
    <dgm:dataModel>
      <dgm:ptLst>
        <dgm:pt modelId="0" type="doc"/>
        <dgm:pt modelId="1"/>
        <dgm:pt modelId="11"/>
        <dgm:pt modelId="2"/>
        <dgm:pt modelId="21"/>
        <dgm:pt modelId="3"/>
        <dgm:pt modelId="31"/>
        <dgm:pt modelId="4"/>
        <dgm:pt modelId="41"/>
      </dgm:ptLst>
      <dgm:cxnLst>
        <dgm:cxn modelId="5" srcId="0" destId="1" srcOrd="0" destOrd="0"/>
        <dgm:cxn modelId="6" srcId="0" destId="2" srcOrd="1" destOrd="0"/>
        <dgm:cxn modelId="7" srcId="0" destId="3" srcOrd="2" destOrd="0"/>
        <dgm:cxn modelId="8" srcId="0" destId="4" srcOrd="3" destOrd="0"/>
        <dgm:cxn modelId="13" srcId="1" destId="11" srcOrd="0" destOrd="0"/>
        <dgm:cxn modelId="23" srcId="2" destId="21" srcOrd="0" destOrd="0"/>
        <dgm:cxn modelId="33" srcId="3" destId="31" srcOrd="0" destOrd="0"/>
        <dgm:cxn modelId="43" srcId="4" destId="41" srcOrd="0" destOrd="0"/>
      </dgm:cxnLst>
      <dgm:bg/>
      <dgm:whole/>
    </dgm:dataModel>
  </dgm:clrData>
  <dgm:layoutNode name="Name0">
    <dgm:varLst>
      <dgm:dir/>
      <dgm:animLvl val="lvl"/>
      <dgm:resizeHandles val="exact"/>
    </dgm:varLst>
    <dgm:alg type="lin">
      <dgm:param type="linDir" val="fromB"/>
    </dgm:alg>
    <dgm:shape xmlns:r="http://schemas.openxmlformats.org/officeDocument/2006/relationships" r:blip="">
      <dgm:adjLst/>
    </dgm:shape>
    <dgm:presOf/>
    <dgm:constrLst>
      <dgm:constr type="h" for="ch" forName="boxAndChildren" refType="h"/>
      <dgm:constr type="h" for="ch" forName="arrowAndChildren" refType="h" refFor="ch" refForName="boxAndChildren" op="equ" fact="1.538"/>
      <dgm:constr type="w" for="ch" forName="arrowAndChildren" refType="w"/>
      <dgm:constr type="w" for="ch" forName="boxAndChildren" refType="w"/>
      <dgm:constr type="h" for="ch" forName="sp" refType="h" fact="-0.015"/>
      <dgm:constr type="primFontSz" for="des" forName="parentTextBox" val="65"/>
      <dgm:constr type="primFontSz" for="des" forName="parentTextArrow" refType="primFontSz" refFor="des" refForName="parentTextBox" op="equ"/>
      <dgm:constr type="primFontSz" for="des" forName="childTextArrow" val="65"/>
      <dgm:constr type="primFontSz" for="des" forName="childTextBox" refType="primFontSz" refFor="des" refForName="childTextArrow" op="equ"/>
    </dgm:constrLst>
    <dgm:ruleLst/>
    <dgm:forEach name="Name1" axis="ch" ptType="node" st="-1" step="-1">
      <dgm:choose name="Name2">
        <dgm:if name="Name3" axis="self" ptType="node" func="revPos" op="equ" val="1">
          <dgm:layoutNode name="boxAndChildren">
            <dgm:alg type="composite"/>
            <dgm:shape xmlns:r="http://schemas.openxmlformats.org/officeDocument/2006/relationships" r:blip="">
              <dgm:adjLst/>
            </dgm:shape>
            <dgm:presOf/>
            <dgm:choose name="Name4">
              <dgm:if name="Name5" axis="ch" ptType="node" func="cnt" op="gte" val="1">
                <dgm:constrLst>
                  <dgm:constr type="w" for="ch" forName="parentTextBox" refType="w"/>
                  <dgm:constr type="h" for="ch" forName="parentTextBox" refType="h" fact="0.54"/>
                  <dgm:constr type="t" for="ch" forName="parentTextBox"/>
                  <dgm:constr type="w" for="ch" forName="entireBox" refType="w"/>
                  <dgm:constr type="h" for="ch" forName="entireBox" refType="h"/>
                  <dgm:constr type="w" for="ch" forName="descendantBox" refType="w"/>
                  <dgm:constr type="b" for="ch" forName="descendantBox" refType="h" fact="0.98"/>
                  <dgm:constr type="h" for="ch" forName="descendantBox" refType="h" fact="0.46"/>
                </dgm:constrLst>
              </dgm:if>
              <dgm:else name="Name6">
                <dgm:constrLst>
                  <dgm:constr type="w" for="ch" forName="parentTextBox" refType="w"/>
                  <dgm:constr type="h" for="ch" forName="parentTextBox" refType="h"/>
                </dgm:constrLst>
              </dgm:else>
            </dgm:choose>
            <dgm:ruleLst/>
            <dgm:layoutNode name="parentTextBox">
              <dgm:alg type="tx"/>
              <dgm:choose name="Name7">
                <dgm:if name="Name8" axis="ch" ptType="node" func="cnt" op="gte" val="1">
                  <dgm:shape xmlns:r="http://schemas.openxmlformats.org/officeDocument/2006/relationships" type="rect" r:blip="" zOrderOff="1" hideGeom="1">
                    <dgm:adjLst/>
                  </dgm:shape>
                </dgm:if>
                <dgm:else name="Name9">
                  <dgm:shape xmlns:r="http://schemas.openxmlformats.org/officeDocument/2006/relationships" type="rect" r:blip="">
                    <dgm:adjLst/>
                  </dgm:shape>
                </dgm:else>
              </dgm:choose>
              <dgm:presOf axis="self"/>
              <dgm:constrLst/>
              <dgm:ruleLst>
                <dgm:rule type="primFontSz" val="5" fact="NaN" max="NaN"/>
              </dgm:ruleLst>
            </dgm:layoutNode>
            <dgm:choose name="Name10">
              <dgm:if name="Name11" axis="ch" ptType="node" func="cnt" op="gte" val="1">
                <dgm:layoutNode name="entireBox">
                  <dgm:alg type="sp"/>
                  <dgm:shape xmlns:r="http://schemas.openxmlformats.org/officeDocument/2006/relationships" type="rect" r:blip="">
                    <dgm:adjLst/>
                  </dgm:shape>
                  <dgm:presOf axis="self"/>
                  <dgm:constrLst/>
                  <dgm:ruleLst/>
                </dgm:layoutNode>
                <dgm:layoutNode name="descendantBox" styleLbl="fgAccFollowNode1">
                  <dgm:choose name="Name12">
                    <dgm:if name="Name13" func="var" arg="dir" op="equ" val="norm">
                      <dgm:alg type="lin"/>
                    </dgm:if>
                    <dgm:else name="Name14">
                      <dgm:alg type="lin">
                        <dgm:param type="linDir" val="fromR"/>
                      </dgm:alg>
                    </dgm:else>
                  </dgm:choose>
                  <dgm:shape xmlns:r="http://schemas.openxmlformats.org/officeDocument/2006/relationships" r:blip="">
                    <dgm:adjLst/>
                  </dgm:shape>
                  <dgm:presOf/>
                  <dgm:constrLst>
                    <dgm:constr type="w" for="ch" forName="childTextBox" refType="w"/>
                    <dgm:constr type="h" for="ch" forName="childTextBox" refType="h"/>
                  </dgm:constrLst>
                  <dgm:ruleLst/>
                  <dgm:forEach name="Name15" axis="ch" ptType="node">
                    <dgm:layoutNode name="childTextBox" styleLbl="fgAccFollowNode1">
                      <dgm:varLst>
                        <dgm:bulletEnabled val="1"/>
                      </dgm:varLst>
                      <dgm:alg type="tx"/>
                      <dgm:shape xmlns:r="http://schemas.openxmlformats.org/officeDocument/2006/relationships" type="rect" r:blip="">
                        <dgm:adjLst/>
                      </dgm:shape>
                      <dgm:presOf axis="desOrSelf" ptType="node"/>
                      <dgm:constrLst>
                        <dgm:constr type="tMarg" refType="primFontSz" fact="0.1"/>
                        <dgm:constr type="bMarg" refType="primFontSz" fact="0.1"/>
                      </dgm:constrLst>
                      <dgm:ruleLst>
                        <dgm:rule type="primFontSz" val="5" fact="NaN" max="NaN"/>
                      </dgm:ruleLst>
                    </dgm:layoutNode>
                  </dgm:forEach>
                </dgm:layoutNode>
              </dgm:if>
              <dgm:else name="Name16"/>
            </dgm:choose>
          </dgm:layoutNode>
        </dgm:if>
        <dgm:else name="Name17">
          <dgm:layoutNode name="arrowAndChildren">
            <dgm:alg type="composite"/>
            <dgm:shape xmlns:r="http://schemas.openxmlformats.org/officeDocument/2006/relationships" r:blip="">
              <dgm:adjLst/>
            </dgm:shape>
            <dgm:presOf/>
            <dgm:choose name="Name18">
              <dgm:if name="Name19" axis="ch" ptType="node" func="cnt" op="gte" val="1">
                <dgm:constrLst>
                  <dgm:constr type="w" for="ch" forName="parentTextArrow" refType="w"/>
                  <dgm:constr type="t" for="ch" forName="parentTextArrow"/>
                  <dgm:constr type="h" for="ch" forName="parentTextArrow" refType="h" fact="0.351"/>
                  <dgm:constr type="w" for="ch" forName="arrow" refType="w"/>
                  <dgm:constr type="h" for="ch" forName="arrow" refType="h"/>
                  <dgm:constr type="w" for="ch" forName="descendantArrow" refType="w"/>
                  <dgm:constr type="b" for="ch" forName="descendantArrow" refType="h" fact="0.65"/>
                  <dgm:constr type="h" for="ch" forName="descendantArrow" refType="h" fact="0.299"/>
                </dgm:constrLst>
              </dgm:if>
              <dgm:else name="Name20">
                <dgm:constrLst>
                  <dgm:constr type="w" for="ch" forName="parentTextArrow" refType="w"/>
                  <dgm:constr type="h" for="ch" forName="parentTextArrow" refType="h"/>
                </dgm:constrLst>
              </dgm:else>
            </dgm:choose>
            <dgm:ruleLst/>
            <dgm:layoutNode name="parentTextArrow">
              <dgm:alg type="tx"/>
              <dgm:choose name="Name21">
                <dgm:if name="Name22" axis="ch" ptType="node" func="cnt" op="gte" val="1">
                  <dgm:shape xmlns:r="http://schemas.openxmlformats.org/officeDocument/2006/relationships" type="rect" r:blip="" zOrderOff="1" hideGeom="1">
                    <dgm:adjLst/>
                  </dgm:shape>
                </dgm:if>
                <dgm:else name="Name23">
                  <dgm:shape xmlns:r="http://schemas.openxmlformats.org/officeDocument/2006/relationships" rot="180" type="upArrowCallout" r:blip="">
                    <dgm:adjLst/>
                  </dgm:shape>
                </dgm:else>
              </dgm:choose>
              <dgm:presOf axis="self"/>
              <dgm:constrLst/>
              <dgm:ruleLst>
                <dgm:rule type="primFontSz" val="5" fact="NaN" max="NaN"/>
              </dgm:ruleLst>
            </dgm:layoutNode>
            <dgm:choose name="Name24">
              <dgm:if name="Name25" axis="ch" ptType="node" func="cnt" op="gte" val="1">
                <dgm:layoutNode name="arrow">
                  <dgm:alg type="sp"/>
                  <dgm:shape xmlns:r="http://schemas.openxmlformats.org/officeDocument/2006/relationships" rot="180" type="upArrowCallout" r:blip="">
                    <dgm:adjLst/>
                  </dgm:shape>
                  <dgm:presOf axis="self"/>
                  <dgm:constrLst/>
                  <dgm:ruleLst/>
                </dgm:layoutNode>
                <dgm:layoutNode name="descendantArrow">
                  <dgm:choose name="Name26">
                    <dgm:if name="Name27" func="var" arg="dir" op="equ" val="norm">
                      <dgm:alg type="lin"/>
                    </dgm:if>
                    <dgm:else name="Name28">
                      <dgm:alg type="lin">
                        <dgm:param type="linDir" val="fromR"/>
                      </dgm:alg>
                    </dgm:else>
                  </dgm:choose>
                  <dgm:shape xmlns:r="http://schemas.openxmlformats.org/officeDocument/2006/relationships" r:blip="">
                    <dgm:adjLst/>
                  </dgm:shape>
                  <dgm:presOf/>
                  <dgm:constrLst>
                    <dgm:constr type="w" for="ch" forName="childTextArrow" refType="w"/>
                    <dgm:constr type="h" for="ch" forName="childTextArrow" refType="h"/>
                  </dgm:constrLst>
                  <dgm:ruleLst/>
                  <dgm:forEach name="Name29" axis="ch" ptType="node">
                    <dgm:layoutNode name="childTextArrow" styleLbl="fgAccFollowNode1">
                      <dgm:varLst>
                        <dgm:bulletEnabled val="1"/>
                      </dgm:varLst>
                      <dgm:alg type="tx"/>
                      <dgm:shape xmlns:r="http://schemas.openxmlformats.org/officeDocument/2006/relationships" type="rect" r:blip="">
                        <dgm:adjLst/>
                      </dgm:shape>
                      <dgm:presOf axis="desOrSelf" ptType="node"/>
                      <dgm:constrLst>
                        <dgm:constr type="tMarg" refType="primFontSz" fact="0.1"/>
                        <dgm:constr type="bMarg" refType="primFontSz" fact="0.1"/>
                      </dgm:constrLst>
                      <dgm:ruleLst>
                        <dgm:rule type="primFontSz" val="5" fact="NaN" max="NaN"/>
                      </dgm:ruleLst>
                    </dgm:layoutNode>
                  </dgm:forEach>
                </dgm:layoutNode>
              </dgm:if>
              <dgm:else name="Name30"/>
            </dgm:choose>
          </dgm:layoutNode>
        </dgm:else>
      </dgm:choose>
      <dgm:forEach name="Name31" axis="precedSib" ptType="sibTrans" st="-1" cnt="1">
        <dgm:layoutNode name="sp">
          <dgm:alg type="sp"/>
          <dgm:shape xmlns:r="http://schemas.openxmlformats.org/officeDocument/2006/relationships" r:blip="">
            <dgm:adjLst/>
          </dgm:shape>
          <dgm:presOf axis="self"/>
          <dgm:constrLst/>
          <dgm:ruleLst/>
        </dgm:layoutNode>
      </dgm:forEach>
    </dgm:forEach>
  </dgm:layoutNode>
</dgm:layoutDef>
</file>

<file path=xl/diagrams/quickStyle1.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rawings/_rels/drawing1.xml.rels><?xml version="1.0" encoding="UTF-8" standalone="yes"?>
<Relationships xmlns="http://schemas.openxmlformats.org/package/2006/relationships"><Relationship Id="rId8" Type="http://schemas.openxmlformats.org/officeDocument/2006/relationships/diagramColors" Target="../diagrams/colors1.xml"/><Relationship Id="rId3" Type="http://schemas.openxmlformats.org/officeDocument/2006/relationships/hyperlink" Target="http://www.adaptationcommunity.net/knowledge/monitoring-evaluation-2/project-level-adaptation-me-2/adaptation-made-to-measure/" TargetMode="External"/><Relationship Id="rId7" Type="http://schemas.openxmlformats.org/officeDocument/2006/relationships/diagramQuickStyle" Target="../diagrams/quickStyle1.xml"/><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diagramLayout" Target="../diagrams/layout1.xml"/><Relationship Id="rId11" Type="http://schemas.openxmlformats.org/officeDocument/2006/relationships/image" Target="../media/image5.png"/><Relationship Id="rId5" Type="http://schemas.openxmlformats.org/officeDocument/2006/relationships/diagramData" Target="../diagrams/data1.xml"/><Relationship Id="rId10" Type="http://schemas.openxmlformats.org/officeDocument/2006/relationships/image" Target="../media/image4.jpg"/><Relationship Id="rId4" Type="http://schemas.openxmlformats.org/officeDocument/2006/relationships/image" Target="../media/image3.png"/><Relationship Id="rId9" Type="http://schemas.microsoft.com/office/2007/relationships/diagramDrawing" Target="../diagrams/drawing1.xml"/></Relationships>
</file>

<file path=xl/drawings/_rels/drawing2.xml.rels><?xml version="1.0" encoding="UTF-8" standalone="yes"?>
<Relationships xmlns="http://schemas.openxmlformats.org/package/2006/relationships"><Relationship Id="rId8" Type="http://schemas.openxmlformats.org/officeDocument/2006/relationships/image" Target="../media/image10.jpg"/><Relationship Id="rId3" Type="http://schemas.openxmlformats.org/officeDocument/2006/relationships/image" Target="../media/image6.jpeg"/><Relationship Id="rId7" Type="http://schemas.openxmlformats.org/officeDocument/2006/relationships/hyperlink" Target="http://www.adaptationcommunity.net/knowledge/vulnerability-assessment/vulnerability-sourcebook/" TargetMode="External"/><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 Id="rId9" Type="http://schemas.openxmlformats.org/officeDocument/2006/relationships/image" Target="../media/image5.png"/></Relationships>
</file>

<file path=xl/drawings/_rels/drawing3.xml.rels><?xml version="1.0" encoding="UTF-8" standalone="yes"?>
<Relationships xmlns="http://schemas.openxmlformats.org/package/2006/relationships"><Relationship Id="rId3" Type="http://schemas.openxmlformats.org/officeDocument/2006/relationships/chart" Target="../charts/chart1.xml"/><Relationship Id="rId7" Type="http://schemas.openxmlformats.org/officeDocument/2006/relationships/image" Target="../media/image5.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11.jpg"/><Relationship Id="rId5" Type="http://schemas.openxmlformats.org/officeDocument/2006/relationships/image" Target="../media/image7.png"/><Relationship Id="rId4" Type="http://schemas.openxmlformats.org/officeDocument/2006/relationships/image" Target="../media/image6.jpeg"/></Relationships>
</file>

<file path=xl/drawings/_rels/drawing4.xml.rels><?xml version="1.0" encoding="UTF-8" standalone="yes"?>
<Relationships xmlns="http://schemas.openxmlformats.org/package/2006/relationships"><Relationship Id="rId3" Type="http://schemas.openxmlformats.org/officeDocument/2006/relationships/image" Target="../media/image6.jpe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7.png"/></Relationships>
</file>

<file path=xl/drawings/_rels/drawing5.xml.rels><?xml version="1.0" encoding="UTF-8" standalone="yes"?>
<Relationships xmlns="http://schemas.openxmlformats.org/package/2006/relationships"><Relationship Id="rId3" Type="http://schemas.openxmlformats.org/officeDocument/2006/relationships/image" Target="../media/image6.jpeg"/><Relationship Id="rId7"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hyperlink" Target="http://www.adaptationcommunity.net/knowledge/monitoring-evaluation-2/national-level-adaptation-me/repository-of-adaptation-ndicators/" TargetMode="External"/><Relationship Id="rId5" Type="http://schemas.openxmlformats.org/officeDocument/2006/relationships/image" Target="../media/image5.png"/><Relationship Id="rId4" Type="http://schemas.openxmlformats.org/officeDocument/2006/relationships/image" Target="../media/image7.png"/></Relationships>
</file>

<file path=xl/drawings/_rels/drawing6.xml.rels><?xml version="1.0" encoding="UTF-8" standalone="yes"?>
<Relationships xmlns="http://schemas.openxmlformats.org/package/2006/relationships"><Relationship Id="rId3" Type="http://schemas.openxmlformats.org/officeDocument/2006/relationships/image" Target="../media/image6.jpe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7.png"/></Relationships>
</file>

<file path=xl/drawings/_rels/drawing7.xml.rels><?xml version="1.0" encoding="UTF-8" standalone="yes"?>
<Relationships xmlns="http://schemas.openxmlformats.org/package/2006/relationships"><Relationship Id="rId3" Type="http://schemas.openxmlformats.org/officeDocument/2006/relationships/image" Target="../media/image6.jpe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7.png"/></Relationships>
</file>

<file path=xl/drawings/_rels/drawing8.xml.rels><?xml version="1.0" encoding="UTF-8" standalone="yes"?>
<Relationships xmlns="http://schemas.openxmlformats.org/package/2006/relationships"><Relationship Id="rId3" Type="http://schemas.openxmlformats.org/officeDocument/2006/relationships/chart" Target="../charts/chart2.xml"/><Relationship Id="rId7" Type="http://schemas.openxmlformats.org/officeDocument/2006/relationships/image" Target="../media/image5.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jpeg"/><Relationship Id="rId5" Type="http://schemas.openxmlformats.org/officeDocument/2006/relationships/chart" Target="../charts/chart4.xml"/><Relationship Id="rId4" Type="http://schemas.openxmlformats.org/officeDocument/2006/relationships/chart" Target="../charts/chart3.xml"/></Relationships>
</file>

<file path=xl/drawings/_rels/drawing9.xml.rels><?xml version="1.0" encoding="UTF-8" standalone="yes"?>
<Relationships xmlns="http://schemas.openxmlformats.org/package/2006/relationships"><Relationship Id="rId2" Type="http://schemas.openxmlformats.org/officeDocument/2006/relationships/image" Target="../media/image14.jpeg"/><Relationship Id="rId1" Type="http://schemas.openxmlformats.org/officeDocument/2006/relationships/image" Target="../media/image13.wmf"/></Relationships>
</file>

<file path=xl/drawings/drawing1.xml><?xml version="1.0" encoding="utf-8"?>
<xdr:wsDr xmlns:xdr="http://schemas.openxmlformats.org/drawingml/2006/spreadsheetDrawing" xmlns:a="http://schemas.openxmlformats.org/drawingml/2006/main">
  <xdr:twoCellAnchor editAs="oneCell">
    <xdr:from>
      <xdr:col>6</xdr:col>
      <xdr:colOff>47625</xdr:colOff>
      <xdr:row>2</xdr:row>
      <xdr:rowOff>38100</xdr:rowOff>
    </xdr:from>
    <xdr:to>
      <xdr:col>6</xdr:col>
      <xdr:colOff>447675</xdr:colOff>
      <xdr:row>3</xdr:row>
      <xdr:rowOff>93133</xdr:rowOff>
    </xdr:to>
    <xdr:pic>
      <xdr:nvPicPr>
        <xdr:cNvPr id="2" name="Grafik 1" descr="http://forest-carbon.org/wp-content/uploads/2011/05/gizlogo-standard-rgb-300-300x300.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200025"/>
          <a:ext cx="400050" cy="400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13</xdr:col>
      <xdr:colOff>256116</xdr:colOff>
      <xdr:row>2</xdr:row>
      <xdr:rowOff>80433</xdr:rowOff>
    </xdr:from>
    <xdr:to>
      <xdr:col>14</xdr:col>
      <xdr:colOff>603250</xdr:colOff>
      <xdr:row>4</xdr:row>
      <xdr:rowOff>74083</xdr:rowOff>
    </xdr:to>
    <xdr:grpSp>
      <xdr:nvGrpSpPr>
        <xdr:cNvPr id="6" name="Gruppieren 5"/>
        <xdr:cNvGrpSpPr/>
      </xdr:nvGrpSpPr>
      <xdr:grpSpPr>
        <a:xfrm>
          <a:off x="7942791" y="404283"/>
          <a:ext cx="1071034" cy="488950"/>
          <a:chOff x="5757628" y="200025"/>
          <a:chExt cx="1304925" cy="400050"/>
        </a:xfrm>
      </xdr:grpSpPr>
      <xdr:pic>
        <xdr:nvPicPr>
          <xdr:cNvPr id="3" name="Grafik 2" descr="http://forest-carbon.org/wp-content/uploads/2011/05/gizlogo-standard-rgb-300-300x300.pn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757628" y="200025"/>
            <a:ext cx="1304925" cy="40005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4" name="Textfeld 3"/>
          <xdr:cNvSpPr txBox="1"/>
        </xdr:nvSpPr>
        <xdr:spPr>
          <a:xfrm>
            <a:off x="5816435" y="256884"/>
            <a:ext cx="1181100" cy="3143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de-DE" sz="1600" b="1">
                <a:solidFill>
                  <a:schemeClr val="tx1"/>
                </a:solidFill>
              </a:rPr>
              <a:t>MACC</a:t>
            </a:r>
          </a:p>
        </xdr:txBody>
      </xdr:sp>
    </xdr:grpSp>
    <xdr:clientData/>
  </xdr:twoCellAnchor>
  <xdr:twoCellAnchor>
    <xdr:from>
      <xdr:col>7</xdr:col>
      <xdr:colOff>28575</xdr:colOff>
      <xdr:row>2</xdr:row>
      <xdr:rowOff>66675</xdr:rowOff>
    </xdr:from>
    <xdr:to>
      <xdr:col>13</xdr:col>
      <xdr:colOff>47625</xdr:colOff>
      <xdr:row>4</xdr:row>
      <xdr:rowOff>76200</xdr:rowOff>
    </xdr:to>
    <xdr:sp macro="" textlink="">
      <xdr:nvSpPr>
        <xdr:cNvPr id="7" name="Textfeld 6"/>
        <xdr:cNvSpPr txBox="1"/>
      </xdr:nvSpPr>
      <xdr:spPr>
        <a:xfrm>
          <a:off x="1238250" y="228600"/>
          <a:ext cx="443865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400" b="1">
              <a:solidFill>
                <a:schemeClr val="bg1"/>
              </a:solidFill>
            </a:rPr>
            <a:t>Monitoring Adaptation to Climate Change (MACC)</a:t>
          </a:r>
        </a:p>
      </xdr:txBody>
    </xdr:sp>
    <xdr:clientData/>
  </xdr:twoCellAnchor>
  <xdr:twoCellAnchor>
    <xdr:from>
      <xdr:col>17</xdr:col>
      <xdr:colOff>76199</xdr:colOff>
      <xdr:row>3</xdr:row>
      <xdr:rowOff>152400</xdr:rowOff>
    </xdr:from>
    <xdr:to>
      <xdr:col>20</xdr:col>
      <xdr:colOff>719666</xdr:colOff>
      <xdr:row>5</xdr:row>
      <xdr:rowOff>142875</xdr:rowOff>
    </xdr:to>
    <xdr:sp macro="" textlink="">
      <xdr:nvSpPr>
        <xdr:cNvPr id="8" name="Textfeld 7"/>
        <xdr:cNvSpPr txBox="1"/>
      </xdr:nvSpPr>
      <xdr:spPr>
        <a:xfrm>
          <a:off x="10045699" y="808567"/>
          <a:ext cx="2802467" cy="307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de-DE" sz="1600" b="1">
              <a:solidFill>
                <a:srgbClr val="C00000"/>
              </a:solidFill>
            </a:rPr>
            <a:t>Video Tutorial </a:t>
          </a:r>
          <a:r>
            <a:rPr lang="de-DE" sz="1400" b="1">
              <a:solidFill>
                <a:schemeClr val="tx1"/>
              </a:solidFill>
            </a:rPr>
            <a:t>Introduction</a:t>
          </a:r>
          <a:endParaRPr lang="de-DE" sz="1600" b="1">
            <a:solidFill>
              <a:schemeClr val="tx1"/>
            </a:solidFill>
          </a:endParaRPr>
        </a:p>
      </xdr:txBody>
    </xdr:sp>
    <xdr:clientData/>
  </xdr:twoCellAnchor>
  <xdr:twoCellAnchor>
    <xdr:from>
      <xdr:col>17</xdr:col>
      <xdr:colOff>2117</xdr:colOff>
      <xdr:row>17</xdr:row>
      <xdr:rowOff>141817</xdr:rowOff>
    </xdr:from>
    <xdr:to>
      <xdr:col>20</xdr:col>
      <xdr:colOff>649817</xdr:colOff>
      <xdr:row>19</xdr:row>
      <xdr:rowOff>132292</xdr:rowOff>
    </xdr:to>
    <xdr:sp macro="" textlink="">
      <xdr:nvSpPr>
        <xdr:cNvPr id="9" name="Textfeld 8"/>
        <xdr:cNvSpPr txBox="1"/>
      </xdr:nvSpPr>
      <xdr:spPr>
        <a:xfrm>
          <a:off x="9971617" y="3020484"/>
          <a:ext cx="2806700" cy="307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de-DE" sz="1600" b="1">
              <a:solidFill>
                <a:srgbClr val="C00000"/>
              </a:solidFill>
            </a:rPr>
            <a:t>Publication</a:t>
          </a:r>
          <a:r>
            <a:rPr lang="de-DE" sz="1050" b="1" baseline="0">
              <a:solidFill>
                <a:srgbClr val="C00000"/>
              </a:solidFill>
            </a:rPr>
            <a:t> </a:t>
          </a:r>
          <a:r>
            <a:rPr lang="de-DE" sz="1050" b="1" baseline="0">
              <a:solidFill>
                <a:sysClr val="windowText" lastClr="000000"/>
              </a:solidFill>
            </a:rPr>
            <a:t>Adaptation made to measure</a:t>
          </a:r>
          <a:endParaRPr lang="de-DE" sz="1800" b="1">
            <a:solidFill>
              <a:sysClr val="windowText" lastClr="000000"/>
            </a:solidFill>
          </a:endParaRPr>
        </a:p>
      </xdr:txBody>
    </xdr:sp>
    <xdr:clientData/>
  </xdr:twoCellAnchor>
  <xdr:twoCellAnchor>
    <xdr:from>
      <xdr:col>17</xdr:col>
      <xdr:colOff>23283</xdr:colOff>
      <xdr:row>10</xdr:row>
      <xdr:rowOff>152401</xdr:rowOff>
    </xdr:from>
    <xdr:to>
      <xdr:col>20</xdr:col>
      <xdr:colOff>670983</xdr:colOff>
      <xdr:row>12</xdr:row>
      <xdr:rowOff>142876</xdr:rowOff>
    </xdr:to>
    <xdr:sp macro="" textlink="">
      <xdr:nvSpPr>
        <xdr:cNvPr id="10" name="Textfeld 9"/>
        <xdr:cNvSpPr txBox="1"/>
      </xdr:nvSpPr>
      <xdr:spPr>
        <a:xfrm>
          <a:off x="9992783" y="1919818"/>
          <a:ext cx="2806700" cy="307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de-DE" sz="1600" b="1">
              <a:solidFill>
                <a:srgbClr val="C00000"/>
              </a:solidFill>
            </a:rPr>
            <a:t>Handbook</a:t>
          </a:r>
          <a:r>
            <a:rPr lang="de-DE" sz="1050" b="1" baseline="0">
              <a:solidFill>
                <a:srgbClr val="C00000"/>
              </a:solidFill>
            </a:rPr>
            <a:t> </a:t>
          </a:r>
          <a:r>
            <a:rPr lang="de-DE" sz="1200" b="1" baseline="0">
              <a:solidFill>
                <a:sysClr val="windowText" lastClr="000000"/>
              </a:solidFill>
            </a:rPr>
            <a:t>for in-detail instructions</a:t>
          </a:r>
          <a:endParaRPr lang="de-DE" sz="2400" b="1">
            <a:solidFill>
              <a:sysClr val="windowText" lastClr="000000"/>
            </a:solidFill>
          </a:endParaRPr>
        </a:p>
      </xdr:txBody>
    </xdr:sp>
    <xdr:clientData/>
  </xdr:twoCellAnchor>
  <xdr:twoCellAnchor>
    <xdr:from>
      <xdr:col>16</xdr:col>
      <xdr:colOff>436033</xdr:colOff>
      <xdr:row>53</xdr:row>
      <xdr:rowOff>152400</xdr:rowOff>
    </xdr:from>
    <xdr:to>
      <xdr:col>20</xdr:col>
      <xdr:colOff>643043</xdr:colOff>
      <xdr:row>55</xdr:row>
      <xdr:rowOff>142875</xdr:rowOff>
    </xdr:to>
    <xdr:sp macro="" textlink="">
      <xdr:nvSpPr>
        <xdr:cNvPr id="11" name="Textfeld 10"/>
        <xdr:cNvSpPr txBox="1"/>
      </xdr:nvSpPr>
      <xdr:spPr>
        <a:xfrm>
          <a:off x="9961033" y="8777817"/>
          <a:ext cx="2810510" cy="307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de-DE" sz="1600" b="1">
              <a:solidFill>
                <a:srgbClr val="C00000"/>
              </a:solidFill>
            </a:rPr>
            <a:t>Further Information</a:t>
          </a:r>
          <a:endParaRPr lang="de-DE" sz="1800" b="1">
            <a:solidFill>
              <a:sysClr val="windowText" lastClr="000000"/>
            </a:solidFill>
          </a:endParaRPr>
        </a:p>
      </xdr:txBody>
    </xdr:sp>
    <xdr:clientData/>
  </xdr:twoCellAnchor>
  <xdr:twoCellAnchor editAs="oneCell">
    <xdr:from>
      <xdr:col>16</xdr:col>
      <xdr:colOff>437091</xdr:colOff>
      <xdr:row>59</xdr:row>
      <xdr:rowOff>54701</xdr:rowOff>
    </xdr:from>
    <xdr:to>
      <xdr:col>20</xdr:col>
      <xdr:colOff>709084</xdr:colOff>
      <xdr:row>64</xdr:row>
      <xdr:rowOff>125823</xdr:rowOff>
    </xdr:to>
    <xdr:pic>
      <xdr:nvPicPr>
        <xdr:cNvPr id="6145" name="Picture 1">
          <a:hlinkClick xmlns:r="http://schemas.openxmlformats.org/officeDocument/2006/relationships" r:id="rId3"/>
        </xdr:cNvPr>
        <xdr:cNvPicPr>
          <a:picLocks noChangeAspect="1" noChangeArrowheads="1"/>
        </xdr:cNvPicPr>
      </xdr:nvPicPr>
      <xdr:blipFill>
        <a:blip xmlns:r="http://schemas.openxmlformats.org/officeDocument/2006/relationships" r:embed="rId4"/>
        <a:srcRect l="3692" t="20782" r="55500" b="58894"/>
        <a:stretch>
          <a:fillRect/>
        </a:stretch>
      </xdr:blipFill>
      <xdr:spPr bwMode="auto">
        <a:xfrm>
          <a:off x="9962091" y="9632618"/>
          <a:ext cx="2875493" cy="864872"/>
        </a:xfrm>
        <a:prstGeom prst="rect">
          <a:avLst/>
        </a:prstGeom>
        <a:noFill/>
        <a:ln w="1">
          <a:noFill/>
          <a:miter lim="800000"/>
          <a:headEnd/>
          <a:tailEnd type="none" w="med" len="med"/>
        </a:ln>
        <a:effectLst/>
      </xdr:spPr>
    </xdr:pic>
    <xdr:clientData/>
  </xdr:twoCellAnchor>
  <xdr:twoCellAnchor>
    <xdr:from>
      <xdr:col>7</xdr:col>
      <xdr:colOff>508008</xdr:colOff>
      <xdr:row>20</xdr:row>
      <xdr:rowOff>137581</xdr:rowOff>
    </xdr:from>
    <xdr:to>
      <xdr:col>13</xdr:col>
      <xdr:colOff>211675</xdr:colOff>
      <xdr:row>34</xdr:row>
      <xdr:rowOff>88231</xdr:rowOff>
    </xdr:to>
    <xdr:graphicFrame macro="">
      <xdr:nvGraphicFramePr>
        <xdr:cNvPr id="13" name="Diagramm 12"/>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5" r:lo="rId6" r:qs="rId7" r:cs="rId8"/>
        </a:graphicData>
      </a:graphic>
    </xdr:graphicFrame>
    <xdr:clientData/>
  </xdr:twoCellAnchor>
  <xdr:twoCellAnchor editAs="oneCell">
    <xdr:from>
      <xdr:col>17</xdr:col>
      <xdr:colOff>23943</xdr:colOff>
      <xdr:row>26</xdr:row>
      <xdr:rowOff>44823</xdr:rowOff>
    </xdr:from>
    <xdr:to>
      <xdr:col>20</xdr:col>
      <xdr:colOff>706129</xdr:colOff>
      <xdr:row>51</xdr:row>
      <xdr:rowOff>44195</xdr:rowOff>
    </xdr:to>
    <xdr:pic>
      <xdr:nvPicPr>
        <xdr:cNvPr id="5" name="Grafik 4">
          <a:hlinkClick xmlns:r="http://schemas.openxmlformats.org/officeDocument/2006/relationships" r:id="rId3"/>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10109237" y="4325470"/>
          <a:ext cx="2867333" cy="3966255"/>
        </a:xfrm>
        <a:prstGeom prst="rect">
          <a:avLst/>
        </a:prstGeom>
      </xdr:spPr>
    </xdr:pic>
    <xdr:clientData/>
  </xdr:twoCellAnchor>
  <xdr:twoCellAnchor editAs="oneCell">
    <xdr:from>
      <xdr:col>16</xdr:col>
      <xdr:colOff>437029</xdr:colOff>
      <xdr:row>6</xdr:row>
      <xdr:rowOff>67235</xdr:rowOff>
    </xdr:from>
    <xdr:to>
      <xdr:col>17</xdr:col>
      <xdr:colOff>450681</xdr:colOff>
      <xdr:row>9</xdr:row>
      <xdr:rowOff>10683</xdr:rowOff>
    </xdr:to>
    <xdr:pic>
      <xdr:nvPicPr>
        <xdr:cNvPr id="14" name="Bild 2" descr="http://publicdomainvectors.org/photos/1381070386.png"/>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0074088" y="1187823"/>
          <a:ext cx="461887" cy="414095"/>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47625</xdr:colOff>
      <xdr:row>2</xdr:row>
      <xdr:rowOff>38100</xdr:rowOff>
    </xdr:from>
    <xdr:to>
      <xdr:col>6</xdr:col>
      <xdr:colOff>447675</xdr:colOff>
      <xdr:row>4</xdr:row>
      <xdr:rowOff>114300</xdr:rowOff>
    </xdr:to>
    <xdr:pic>
      <xdr:nvPicPr>
        <xdr:cNvPr id="2" name="Grafik 1" descr="http://forest-carbon.org/wp-content/uploads/2011/05/gizlogo-standard-rgb-300-300x300.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200025"/>
          <a:ext cx="400050" cy="400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13</xdr:col>
      <xdr:colOff>266699</xdr:colOff>
      <xdr:row>2</xdr:row>
      <xdr:rowOff>38100</xdr:rowOff>
    </xdr:from>
    <xdr:to>
      <xdr:col>14</xdr:col>
      <xdr:colOff>685799</xdr:colOff>
      <xdr:row>4</xdr:row>
      <xdr:rowOff>114300</xdr:rowOff>
    </xdr:to>
    <xdr:grpSp>
      <xdr:nvGrpSpPr>
        <xdr:cNvPr id="3" name="Gruppieren 2"/>
        <xdr:cNvGrpSpPr/>
      </xdr:nvGrpSpPr>
      <xdr:grpSpPr>
        <a:xfrm>
          <a:off x="7953374" y="361950"/>
          <a:ext cx="1143000" cy="400050"/>
          <a:chOff x="5810249" y="200025"/>
          <a:chExt cx="1304925" cy="400050"/>
        </a:xfrm>
      </xdr:grpSpPr>
      <xdr:pic>
        <xdr:nvPicPr>
          <xdr:cNvPr id="4" name="Grafik 3" descr="http://forest-carbon.org/wp-content/uploads/2011/05/gizlogo-standard-rgb-300-300x300.pn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810249" y="200025"/>
            <a:ext cx="1304925" cy="40005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5" name="Textfeld 4"/>
          <xdr:cNvSpPr txBox="1"/>
        </xdr:nvSpPr>
        <xdr:spPr>
          <a:xfrm>
            <a:off x="5920018" y="228600"/>
            <a:ext cx="1181100" cy="3143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de-DE" sz="1600" b="1">
                <a:solidFill>
                  <a:schemeClr val="tx1"/>
                </a:solidFill>
              </a:rPr>
              <a:t>MACC</a:t>
            </a:r>
          </a:p>
        </xdr:txBody>
      </xdr:sp>
    </xdr:grpSp>
    <xdr:clientData/>
  </xdr:twoCellAnchor>
  <xdr:twoCellAnchor>
    <xdr:from>
      <xdr:col>7</xdr:col>
      <xdr:colOff>28575</xdr:colOff>
      <xdr:row>2</xdr:row>
      <xdr:rowOff>66675</xdr:rowOff>
    </xdr:from>
    <xdr:to>
      <xdr:col>13</xdr:col>
      <xdr:colOff>47625</xdr:colOff>
      <xdr:row>4</xdr:row>
      <xdr:rowOff>76200</xdr:rowOff>
    </xdr:to>
    <xdr:sp macro="" textlink="">
      <xdr:nvSpPr>
        <xdr:cNvPr id="6" name="Textfeld 5"/>
        <xdr:cNvSpPr txBox="1"/>
      </xdr:nvSpPr>
      <xdr:spPr>
        <a:xfrm>
          <a:off x="1238250" y="228600"/>
          <a:ext cx="443865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400" b="1">
              <a:solidFill>
                <a:schemeClr val="bg1"/>
              </a:solidFill>
            </a:rPr>
            <a:t>Monitoring of Adaptation to Climate Change (MACC)</a:t>
          </a:r>
        </a:p>
      </xdr:txBody>
    </xdr:sp>
    <xdr:clientData/>
  </xdr:twoCellAnchor>
  <xdr:twoCellAnchor>
    <xdr:from>
      <xdr:col>16</xdr:col>
      <xdr:colOff>371475</xdr:colOff>
      <xdr:row>3</xdr:row>
      <xdr:rowOff>152400</xdr:rowOff>
    </xdr:from>
    <xdr:to>
      <xdr:col>19</xdr:col>
      <xdr:colOff>333375</xdr:colOff>
      <xdr:row>5</xdr:row>
      <xdr:rowOff>142875</xdr:rowOff>
    </xdr:to>
    <xdr:sp macro="" textlink="">
      <xdr:nvSpPr>
        <xdr:cNvPr id="7" name="Textfeld 6"/>
        <xdr:cNvSpPr txBox="1"/>
      </xdr:nvSpPr>
      <xdr:spPr>
        <a:xfrm>
          <a:off x="11934825" y="638175"/>
          <a:ext cx="1933575" cy="3143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de-DE" sz="1600" b="1">
              <a:solidFill>
                <a:srgbClr val="C00000"/>
              </a:solidFill>
            </a:rPr>
            <a:t>Tutorial </a:t>
          </a:r>
          <a:r>
            <a:rPr lang="de-DE" sz="1600" b="1">
              <a:solidFill>
                <a:schemeClr val="tx1"/>
              </a:solidFill>
            </a:rPr>
            <a:t>Step 1                </a:t>
          </a:r>
        </a:p>
      </xdr:txBody>
    </xdr:sp>
    <xdr:clientData/>
  </xdr:twoCellAnchor>
  <xdr:twoCellAnchor>
    <xdr:from>
      <xdr:col>7</xdr:col>
      <xdr:colOff>352425</xdr:colOff>
      <xdr:row>39</xdr:row>
      <xdr:rowOff>152400</xdr:rowOff>
    </xdr:from>
    <xdr:to>
      <xdr:col>7</xdr:col>
      <xdr:colOff>704851</xdr:colOff>
      <xdr:row>41</xdr:row>
      <xdr:rowOff>142875</xdr:rowOff>
    </xdr:to>
    <xdr:grpSp>
      <xdr:nvGrpSpPr>
        <xdr:cNvPr id="39" name="Gruppieren 38"/>
        <xdr:cNvGrpSpPr/>
      </xdr:nvGrpSpPr>
      <xdr:grpSpPr>
        <a:xfrm>
          <a:off x="3695700" y="6496050"/>
          <a:ext cx="352426" cy="314325"/>
          <a:chOff x="4438650" y="2800350"/>
          <a:chExt cx="352426" cy="314325"/>
        </a:xfrm>
      </xdr:grpSpPr>
      <xdr:sp macro="" textlink="">
        <xdr:nvSpPr>
          <xdr:cNvPr id="37" name="Ellipse 36"/>
          <xdr:cNvSpPr/>
        </xdr:nvSpPr>
        <xdr:spPr>
          <a:xfrm>
            <a:off x="4438650" y="2800350"/>
            <a:ext cx="295275" cy="276225"/>
          </a:xfrm>
          <a:prstGeom prst="ellipse">
            <a:avLst/>
          </a:prstGeom>
          <a:solidFill>
            <a:schemeClr val="bg1"/>
          </a:solidFill>
          <a:ln>
            <a:solidFill>
              <a:schemeClr val="tx1">
                <a:lumMod val="85000"/>
                <a:lumOff val="1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38" name="Textfeld 37"/>
          <xdr:cNvSpPr txBox="1"/>
        </xdr:nvSpPr>
        <xdr:spPr>
          <a:xfrm>
            <a:off x="4448176" y="2800350"/>
            <a:ext cx="342900" cy="3143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b="1"/>
              <a:t>A</a:t>
            </a:r>
          </a:p>
        </xdr:txBody>
      </xdr:sp>
    </xdr:grpSp>
    <xdr:clientData/>
  </xdr:twoCellAnchor>
  <xdr:twoCellAnchor>
    <xdr:from>
      <xdr:col>5</xdr:col>
      <xdr:colOff>123824</xdr:colOff>
      <xdr:row>47</xdr:row>
      <xdr:rowOff>152400</xdr:rowOff>
    </xdr:from>
    <xdr:to>
      <xdr:col>5</xdr:col>
      <xdr:colOff>438149</xdr:colOff>
      <xdr:row>49</xdr:row>
      <xdr:rowOff>142875</xdr:rowOff>
    </xdr:to>
    <xdr:grpSp>
      <xdr:nvGrpSpPr>
        <xdr:cNvPr id="41" name="Gruppieren 40"/>
        <xdr:cNvGrpSpPr/>
      </xdr:nvGrpSpPr>
      <xdr:grpSpPr>
        <a:xfrm>
          <a:off x="2295524" y="7791450"/>
          <a:ext cx="314325" cy="314325"/>
          <a:chOff x="4438650" y="2800350"/>
          <a:chExt cx="352425" cy="314325"/>
        </a:xfrm>
      </xdr:grpSpPr>
      <xdr:sp macro="" textlink="">
        <xdr:nvSpPr>
          <xdr:cNvPr id="42" name="Ellipse 41"/>
          <xdr:cNvSpPr/>
        </xdr:nvSpPr>
        <xdr:spPr>
          <a:xfrm>
            <a:off x="4438650" y="2800350"/>
            <a:ext cx="295275" cy="276225"/>
          </a:xfrm>
          <a:prstGeom prst="ellipse">
            <a:avLst/>
          </a:prstGeom>
          <a:solidFill>
            <a:schemeClr val="bg1"/>
          </a:solidFill>
          <a:ln>
            <a:solidFill>
              <a:schemeClr val="tx1">
                <a:lumMod val="85000"/>
                <a:lumOff val="1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43" name="Textfeld 42"/>
          <xdr:cNvSpPr txBox="1"/>
        </xdr:nvSpPr>
        <xdr:spPr>
          <a:xfrm>
            <a:off x="4448175" y="2800350"/>
            <a:ext cx="342900" cy="3143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b="1"/>
              <a:t>B</a:t>
            </a:r>
          </a:p>
        </xdr:txBody>
      </xdr:sp>
    </xdr:grpSp>
    <xdr:clientData/>
  </xdr:twoCellAnchor>
  <xdr:twoCellAnchor>
    <xdr:from>
      <xdr:col>9</xdr:col>
      <xdr:colOff>389501</xdr:colOff>
      <xdr:row>48</xdr:row>
      <xdr:rowOff>0</xdr:rowOff>
    </xdr:from>
    <xdr:to>
      <xdr:col>9</xdr:col>
      <xdr:colOff>695331</xdr:colOff>
      <xdr:row>49</xdr:row>
      <xdr:rowOff>152400</xdr:rowOff>
    </xdr:to>
    <xdr:grpSp>
      <xdr:nvGrpSpPr>
        <xdr:cNvPr id="44" name="Gruppieren 43"/>
        <xdr:cNvGrpSpPr/>
      </xdr:nvGrpSpPr>
      <xdr:grpSpPr>
        <a:xfrm>
          <a:off x="5180576" y="7800975"/>
          <a:ext cx="305830" cy="314325"/>
          <a:chOff x="9809306" y="2905125"/>
          <a:chExt cx="342900" cy="314325"/>
        </a:xfrm>
      </xdr:grpSpPr>
      <xdr:sp macro="" textlink="">
        <xdr:nvSpPr>
          <xdr:cNvPr id="45" name="Ellipse 44"/>
          <xdr:cNvSpPr/>
        </xdr:nvSpPr>
        <xdr:spPr>
          <a:xfrm>
            <a:off x="9810460" y="2914650"/>
            <a:ext cx="295274" cy="276225"/>
          </a:xfrm>
          <a:prstGeom prst="ellipse">
            <a:avLst/>
          </a:prstGeom>
          <a:solidFill>
            <a:schemeClr val="bg1"/>
          </a:solidFill>
          <a:ln>
            <a:solidFill>
              <a:schemeClr val="tx1">
                <a:lumMod val="85000"/>
                <a:lumOff val="1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46" name="Textfeld 45"/>
          <xdr:cNvSpPr txBox="1"/>
        </xdr:nvSpPr>
        <xdr:spPr>
          <a:xfrm>
            <a:off x="9809306" y="2905125"/>
            <a:ext cx="342900" cy="3143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b="1"/>
              <a:t>C</a:t>
            </a:r>
          </a:p>
        </xdr:txBody>
      </xdr:sp>
    </xdr:grpSp>
    <xdr:clientData/>
  </xdr:twoCellAnchor>
  <xdr:twoCellAnchor>
    <xdr:from>
      <xdr:col>7</xdr:col>
      <xdr:colOff>370448</xdr:colOff>
      <xdr:row>59</xdr:row>
      <xdr:rowOff>85725</xdr:rowOff>
    </xdr:from>
    <xdr:to>
      <xdr:col>7</xdr:col>
      <xdr:colOff>676278</xdr:colOff>
      <xdr:row>61</xdr:row>
      <xdr:rowOff>76200</xdr:rowOff>
    </xdr:to>
    <xdr:grpSp>
      <xdr:nvGrpSpPr>
        <xdr:cNvPr id="49" name="Gruppieren 48"/>
        <xdr:cNvGrpSpPr/>
      </xdr:nvGrpSpPr>
      <xdr:grpSpPr>
        <a:xfrm>
          <a:off x="3713723" y="9667875"/>
          <a:ext cx="305830" cy="314325"/>
          <a:chOff x="4437496" y="2800350"/>
          <a:chExt cx="342900" cy="314325"/>
        </a:xfrm>
      </xdr:grpSpPr>
      <xdr:sp macro="" textlink="">
        <xdr:nvSpPr>
          <xdr:cNvPr id="50" name="Ellipse 49"/>
          <xdr:cNvSpPr/>
        </xdr:nvSpPr>
        <xdr:spPr>
          <a:xfrm>
            <a:off x="4438650" y="2800350"/>
            <a:ext cx="295275" cy="276225"/>
          </a:xfrm>
          <a:prstGeom prst="ellipse">
            <a:avLst/>
          </a:prstGeom>
          <a:solidFill>
            <a:schemeClr val="bg1"/>
          </a:solidFill>
          <a:ln>
            <a:solidFill>
              <a:schemeClr val="tx1">
                <a:lumMod val="85000"/>
                <a:lumOff val="1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51" name="Textfeld 50"/>
          <xdr:cNvSpPr txBox="1"/>
        </xdr:nvSpPr>
        <xdr:spPr>
          <a:xfrm>
            <a:off x="4437496" y="2800350"/>
            <a:ext cx="342900" cy="3143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b="1"/>
              <a:t>D</a:t>
            </a:r>
          </a:p>
        </xdr:txBody>
      </xdr:sp>
    </xdr:grpSp>
    <xdr:clientData/>
  </xdr:twoCellAnchor>
  <xdr:twoCellAnchor>
    <xdr:from>
      <xdr:col>16</xdr:col>
      <xdr:colOff>427264</xdr:colOff>
      <xdr:row>95</xdr:row>
      <xdr:rowOff>141514</xdr:rowOff>
    </xdr:from>
    <xdr:to>
      <xdr:col>21</xdr:col>
      <xdr:colOff>107224</xdr:colOff>
      <xdr:row>97</xdr:row>
      <xdr:rowOff>145676</xdr:rowOff>
    </xdr:to>
    <xdr:sp macro="" textlink="">
      <xdr:nvSpPr>
        <xdr:cNvPr id="67" name="Textfeld 66"/>
        <xdr:cNvSpPr txBox="1"/>
      </xdr:nvSpPr>
      <xdr:spPr>
        <a:xfrm>
          <a:off x="10064323" y="15112573"/>
          <a:ext cx="3041725" cy="31792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de-DE" sz="1600" b="1">
              <a:solidFill>
                <a:srgbClr val="C00000"/>
              </a:solidFill>
            </a:rPr>
            <a:t>Tool</a:t>
          </a:r>
          <a:r>
            <a:rPr lang="de-DE" sz="1600" b="1" baseline="0">
              <a:solidFill>
                <a:srgbClr val="C00000"/>
              </a:solidFill>
            </a:rPr>
            <a:t> Box </a:t>
          </a:r>
          <a:r>
            <a:rPr lang="de-DE" sz="1400" b="1">
              <a:solidFill>
                <a:schemeClr val="tx1"/>
              </a:solidFill>
            </a:rPr>
            <a:t>for Impact </a:t>
          </a:r>
          <a:r>
            <a:rPr lang="de-DE" sz="1400" b="1" baseline="0">
              <a:solidFill>
                <a:schemeClr val="tx1"/>
              </a:solidFill>
            </a:rPr>
            <a:t>Chain</a:t>
          </a:r>
          <a:endParaRPr lang="de-DE" sz="1600" b="1">
            <a:solidFill>
              <a:schemeClr val="tx1"/>
            </a:solidFill>
          </a:endParaRPr>
        </a:p>
      </xdr:txBody>
    </xdr:sp>
    <xdr:clientData/>
  </xdr:twoCellAnchor>
  <xdr:twoCellAnchor>
    <xdr:from>
      <xdr:col>17</xdr:col>
      <xdr:colOff>427264</xdr:colOff>
      <xdr:row>115</xdr:row>
      <xdr:rowOff>88445</xdr:rowOff>
    </xdr:from>
    <xdr:to>
      <xdr:col>19</xdr:col>
      <xdr:colOff>551089</xdr:colOff>
      <xdr:row>115</xdr:row>
      <xdr:rowOff>88445</xdr:rowOff>
    </xdr:to>
    <xdr:cxnSp macro="">
      <xdr:nvCxnSpPr>
        <xdr:cNvPr id="68" name="Gerade Verbindung mit Pfeil 67"/>
        <xdr:cNvCxnSpPr/>
      </xdr:nvCxnSpPr>
      <xdr:spPr>
        <a:xfrm>
          <a:off x="10428514" y="18907124"/>
          <a:ext cx="1566182" cy="0"/>
        </a:xfrm>
        <a:prstGeom prst="straightConnector1">
          <a:avLst/>
        </a:prstGeom>
        <a:ln w="28575">
          <a:solidFill>
            <a:srgbClr val="C00000"/>
          </a:solidFill>
          <a:headEnd type="none" w="med" len="med"/>
          <a:tailEnd type="triangle" w="med" len="med"/>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5</xdr:col>
      <xdr:colOff>333374</xdr:colOff>
      <xdr:row>124</xdr:row>
      <xdr:rowOff>123825</xdr:rowOff>
    </xdr:from>
    <xdr:to>
      <xdr:col>15</xdr:col>
      <xdr:colOff>114300</xdr:colOff>
      <xdr:row>135</xdr:row>
      <xdr:rowOff>66675</xdr:rowOff>
    </xdr:to>
    <xdr:sp macro="" textlink="">
      <xdr:nvSpPr>
        <xdr:cNvPr id="35" name="Abgerundetes Rechteck 34"/>
        <xdr:cNvSpPr/>
      </xdr:nvSpPr>
      <xdr:spPr>
        <a:xfrm>
          <a:off x="2505074" y="23907750"/>
          <a:ext cx="6743701" cy="1724025"/>
        </a:xfrm>
        <a:prstGeom prst="roundRect">
          <a:avLst/>
        </a:prstGeom>
        <a:no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4</xdr:col>
      <xdr:colOff>459983</xdr:colOff>
      <xdr:row>37</xdr:row>
      <xdr:rowOff>9523</xdr:rowOff>
    </xdr:from>
    <xdr:to>
      <xdr:col>5</xdr:col>
      <xdr:colOff>210825</xdr:colOff>
      <xdr:row>39</xdr:row>
      <xdr:rowOff>153673</xdr:rowOff>
    </xdr:to>
    <xdr:grpSp>
      <xdr:nvGrpSpPr>
        <xdr:cNvPr id="65" name="Gruppieren 64"/>
        <xdr:cNvGrpSpPr/>
      </xdr:nvGrpSpPr>
      <xdr:grpSpPr>
        <a:xfrm>
          <a:off x="1907783" y="6029323"/>
          <a:ext cx="474742" cy="468000"/>
          <a:chOff x="1602983" y="3067050"/>
          <a:chExt cx="474742" cy="661006"/>
        </a:xfrm>
      </xdr:grpSpPr>
      <xdr:sp macro="" textlink="">
        <xdr:nvSpPr>
          <xdr:cNvPr id="66" name="Ellipse 65"/>
          <xdr:cNvSpPr/>
        </xdr:nvSpPr>
        <xdr:spPr>
          <a:xfrm>
            <a:off x="1609725" y="3067050"/>
            <a:ext cx="468000" cy="661006"/>
          </a:xfrm>
          <a:prstGeom prst="ellipse">
            <a:avLst/>
          </a:prstGeom>
          <a:solidFill>
            <a:schemeClr val="bg1"/>
          </a:solidFill>
          <a:ln>
            <a:solidFill>
              <a:schemeClr val="tx1">
                <a:lumMod val="85000"/>
                <a:lumOff val="1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69" name="Textfeld 68"/>
          <xdr:cNvSpPr txBox="1"/>
        </xdr:nvSpPr>
        <xdr:spPr>
          <a:xfrm>
            <a:off x="1602983" y="3194963"/>
            <a:ext cx="432403" cy="4804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GB" sz="1500" b="1">
                <a:latin typeface="American Typewriter"/>
                <a:cs typeface="American Typewriter"/>
              </a:rPr>
              <a:t>  </a:t>
            </a:r>
            <a:r>
              <a:rPr lang="en-GB" sz="1500" b="1">
                <a:solidFill>
                  <a:schemeClr val="tx1"/>
                </a:solidFill>
                <a:latin typeface="Ayuthaya"/>
                <a:cs typeface="Ayuthaya"/>
              </a:rPr>
              <a:t>1</a:t>
            </a:r>
          </a:p>
        </xdr:txBody>
      </xdr:sp>
    </xdr:grpSp>
    <xdr:clientData/>
  </xdr:twoCellAnchor>
  <xdr:twoCellAnchor>
    <xdr:from>
      <xdr:col>4</xdr:col>
      <xdr:colOff>457200</xdr:colOff>
      <xdr:row>139</xdr:row>
      <xdr:rowOff>0</xdr:rowOff>
    </xdr:from>
    <xdr:to>
      <xdr:col>5</xdr:col>
      <xdr:colOff>208042</xdr:colOff>
      <xdr:row>141</xdr:row>
      <xdr:rowOff>144150</xdr:rowOff>
    </xdr:to>
    <xdr:grpSp>
      <xdr:nvGrpSpPr>
        <xdr:cNvPr id="74" name="Gruppieren 73"/>
        <xdr:cNvGrpSpPr/>
      </xdr:nvGrpSpPr>
      <xdr:grpSpPr>
        <a:xfrm>
          <a:off x="1905000" y="22602825"/>
          <a:ext cx="474742" cy="468000"/>
          <a:chOff x="1602983" y="3067050"/>
          <a:chExt cx="474742" cy="661006"/>
        </a:xfrm>
      </xdr:grpSpPr>
      <xdr:sp macro="" textlink="">
        <xdr:nvSpPr>
          <xdr:cNvPr id="75" name="Ellipse 74"/>
          <xdr:cNvSpPr/>
        </xdr:nvSpPr>
        <xdr:spPr>
          <a:xfrm>
            <a:off x="1609725" y="3067050"/>
            <a:ext cx="468000" cy="661006"/>
          </a:xfrm>
          <a:prstGeom prst="ellipse">
            <a:avLst/>
          </a:prstGeom>
          <a:solidFill>
            <a:schemeClr val="bg1"/>
          </a:solidFill>
          <a:ln>
            <a:solidFill>
              <a:schemeClr val="tx1">
                <a:lumMod val="85000"/>
                <a:lumOff val="1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76" name="Textfeld 75"/>
          <xdr:cNvSpPr txBox="1"/>
        </xdr:nvSpPr>
        <xdr:spPr>
          <a:xfrm>
            <a:off x="1602983" y="3194963"/>
            <a:ext cx="432403" cy="4804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GB" sz="1500" b="1">
                <a:latin typeface="American Typewriter"/>
                <a:cs typeface="American Typewriter"/>
              </a:rPr>
              <a:t>  3</a:t>
            </a:r>
            <a:endParaRPr lang="en-GB" sz="1500" b="1">
              <a:solidFill>
                <a:schemeClr val="tx1"/>
              </a:solidFill>
              <a:latin typeface="Ayuthaya"/>
              <a:cs typeface="Ayuthaya"/>
            </a:endParaRPr>
          </a:p>
        </xdr:txBody>
      </xdr:sp>
    </xdr:grpSp>
    <xdr:clientData/>
  </xdr:twoCellAnchor>
  <xdr:twoCellAnchor>
    <xdr:from>
      <xdr:col>5</xdr:col>
      <xdr:colOff>265673</xdr:colOff>
      <xdr:row>124</xdr:row>
      <xdr:rowOff>0</xdr:rowOff>
    </xdr:from>
    <xdr:to>
      <xdr:col>6</xdr:col>
      <xdr:colOff>123828</xdr:colOff>
      <xdr:row>125</xdr:row>
      <xdr:rowOff>152400</xdr:rowOff>
    </xdr:to>
    <xdr:grpSp>
      <xdr:nvGrpSpPr>
        <xdr:cNvPr id="77" name="Gruppieren 76"/>
        <xdr:cNvGrpSpPr/>
      </xdr:nvGrpSpPr>
      <xdr:grpSpPr>
        <a:xfrm>
          <a:off x="2437373" y="20126325"/>
          <a:ext cx="305830" cy="314325"/>
          <a:chOff x="4426816" y="2800350"/>
          <a:chExt cx="342900" cy="314325"/>
        </a:xfrm>
      </xdr:grpSpPr>
      <xdr:sp macro="" textlink="">
        <xdr:nvSpPr>
          <xdr:cNvPr id="78" name="Ellipse 77"/>
          <xdr:cNvSpPr/>
        </xdr:nvSpPr>
        <xdr:spPr>
          <a:xfrm>
            <a:off x="4438650" y="2800350"/>
            <a:ext cx="295275" cy="276225"/>
          </a:xfrm>
          <a:prstGeom prst="ellipse">
            <a:avLst/>
          </a:prstGeom>
          <a:solidFill>
            <a:schemeClr val="bg1"/>
          </a:solidFill>
          <a:ln>
            <a:solidFill>
              <a:schemeClr val="tx1">
                <a:lumMod val="85000"/>
                <a:lumOff val="1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79" name="Textfeld 78"/>
          <xdr:cNvSpPr txBox="1"/>
        </xdr:nvSpPr>
        <xdr:spPr>
          <a:xfrm>
            <a:off x="4426816" y="2800350"/>
            <a:ext cx="342900" cy="3143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b="1"/>
              <a:t>G</a:t>
            </a:r>
          </a:p>
        </xdr:txBody>
      </xdr:sp>
    </xdr:grpSp>
    <xdr:clientData/>
  </xdr:twoCellAnchor>
  <xdr:twoCellAnchor>
    <xdr:from>
      <xdr:col>4</xdr:col>
      <xdr:colOff>488156</xdr:colOff>
      <xdr:row>7</xdr:row>
      <xdr:rowOff>119070</xdr:rowOff>
    </xdr:from>
    <xdr:to>
      <xdr:col>5</xdr:col>
      <xdr:colOff>232256</xdr:colOff>
      <xdr:row>11</xdr:row>
      <xdr:rowOff>21169</xdr:rowOff>
    </xdr:to>
    <xdr:grpSp>
      <xdr:nvGrpSpPr>
        <xdr:cNvPr id="9" name="Gruppieren 8"/>
        <xdr:cNvGrpSpPr/>
      </xdr:nvGrpSpPr>
      <xdr:grpSpPr>
        <a:xfrm>
          <a:off x="1935956" y="1281120"/>
          <a:ext cx="468000" cy="549799"/>
          <a:chOff x="1928813" y="1440661"/>
          <a:chExt cx="470381" cy="568849"/>
        </a:xfrm>
      </xdr:grpSpPr>
      <xdr:grpSp>
        <xdr:nvGrpSpPr>
          <xdr:cNvPr id="8" name="Gruppieren 7"/>
          <xdr:cNvGrpSpPr/>
        </xdr:nvGrpSpPr>
        <xdr:grpSpPr>
          <a:xfrm>
            <a:off x="1928813" y="1440661"/>
            <a:ext cx="470381" cy="568849"/>
            <a:chOff x="1609725" y="1781175"/>
            <a:chExt cx="468000" cy="554561"/>
          </a:xfrm>
        </xdr:grpSpPr>
        <xdr:sp macro="" textlink="">
          <xdr:nvSpPr>
            <xdr:cNvPr id="47" name="Ellipse 46"/>
            <xdr:cNvSpPr/>
          </xdr:nvSpPr>
          <xdr:spPr>
            <a:xfrm>
              <a:off x="1609725" y="1781175"/>
              <a:ext cx="468000" cy="468000"/>
            </a:xfrm>
            <a:prstGeom prst="ellipse">
              <a:avLst/>
            </a:prstGeom>
            <a:solidFill>
              <a:schemeClr val="bg1"/>
            </a:solidFill>
            <a:ln>
              <a:solidFill>
                <a:schemeClr val="tx1">
                  <a:lumMod val="85000"/>
                  <a:lumOff val="1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53" name="Textfeld 52"/>
            <xdr:cNvSpPr txBox="1"/>
          </xdr:nvSpPr>
          <xdr:spPr>
            <a:xfrm>
              <a:off x="1641083" y="1855275"/>
              <a:ext cx="432403" cy="4804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GB" sz="1500" b="1">
                  <a:latin typeface="American Typewriter"/>
                  <a:cs typeface="American Typewriter"/>
                </a:rPr>
                <a:t> </a:t>
              </a:r>
              <a:r>
                <a:rPr lang="en-GB" sz="1500" b="1">
                  <a:solidFill>
                    <a:schemeClr val="tx1"/>
                  </a:solidFill>
                  <a:latin typeface="Ayuthaya"/>
                  <a:cs typeface="Ayuthaya"/>
                </a:rPr>
                <a:t>?</a:t>
              </a:r>
            </a:p>
          </xdr:txBody>
        </xdr:sp>
      </xdr:grpSp>
      <xdr:pic>
        <xdr:nvPicPr>
          <xdr:cNvPr id="54" name="Grafik 53" descr="http://us.cdn1.123rf.com/168nwm/lhfgraphics/lhfgraphics1201/lhfgraphics120100083/14419927-doodle-style-light-bulb-or-idea-symbol-sketch-in-vector-format.jp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024063" y="1535911"/>
            <a:ext cx="307181" cy="314325"/>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4</xdr:col>
      <xdr:colOff>490537</xdr:colOff>
      <xdr:row>21</xdr:row>
      <xdr:rowOff>19050</xdr:rowOff>
    </xdr:from>
    <xdr:to>
      <xdr:col>5</xdr:col>
      <xdr:colOff>234637</xdr:colOff>
      <xdr:row>24</xdr:row>
      <xdr:rowOff>92598</xdr:rowOff>
    </xdr:to>
    <xdr:grpSp>
      <xdr:nvGrpSpPr>
        <xdr:cNvPr id="12" name="Gruppieren 11"/>
        <xdr:cNvGrpSpPr/>
      </xdr:nvGrpSpPr>
      <xdr:grpSpPr>
        <a:xfrm>
          <a:off x="1938337" y="3448050"/>
          <a:ext cx="468000" cy="559323"/>
          <a:chOff x="1928813" y="2976563"/>
          <a:chExt cx="470381" cy="573611"/>
        </a:xfrm>
      </xdr:grpSpPr>
      <xdr:grpSp>
        <xdr:nvGrpSpPr>
          <xdr:cNvPr id="11" name="Gruppieren 10"/>
          <xdr:cNvGrpSpPr/>
        </xdr:nvGrpSpPr>
        <xdr:grpSpPr>
          <a:xfrm>
            <a:off x="1928813" y="2976563"/>
            <a:ext cx="470381" cy="573611"/>
            <a:chOff x="1609725" y="3067050"/>
            <a:chExt cx="468000" cy="554561"/>
          </a:xfrm>
        </xdr:grpSpPr>
        <xdr:sp macro="" textlink="">
          <xdr:nvSpPr>
            <xdr:cNvPr id="56" name="Ellipse 55"/>
            <xdr:cNvSpPr/>
          </xdr:nvSpPr>
          <xdr:spPr>
            <a:xfrm>
              <a:off x="1609725" y="3067050"/>
              <a:ext cx="468000" cy="468000"/>
            </a:xfrm>
            <a:prstGeom prst="ellipse">
              <a:avLst/>
            </a:prstGeom>
            <a:solidFill>
              <a:schemeClr val="bg1"/>
            </a:solidFill>
            <a:ln>
              <a:solidFill>
                <a:schemeClr val="tx1">
                  <a:lumMod val="85000"/>
                  <a:lumOff val="1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57" name="Textfeld 56"/>
            <xdr:cNvSpPr txBox="1"/>
          </xdr:nvSpPr>
          <xdr:spPr>
            <a:xfrm>
              <a:off x="1622033" y="3141150"/>
              <a:ext cx="432403" cy="4804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GB" sz="1500" b="1">
                  <a:latin typeface="American Typewriter"/>
                  <a:cs typeface="American Typewriter"/>
                </a:rPr>
                <a:t>  </a:t>
              </a:r>
              <a:r>
                <a:rPr lang="en-GB" sz="1500" b="1">
                  <a:solidFill>
                    <a:schemeClr val="tx1"/>
                  </a:solidFill>
                  <a:latin typeface="Ayuthaya"/>
                  <a:cs typeface="Ayuthaya"/>
                </a:rPr>
                <a:t>!</a:t>
              </a:r>
            </a:p>
          </xdr:txBody>
        </xdr:sp>
      </xdr:grpSp>
      <xdr:pic>
        <xdr:nvPicPr>
          <xdr:cNvPr id="55" name="Grafik 54" descr="http://www.dorsetpeoplefirst.co.uk/images/work_symbol.gif"/>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4000" t="50290" r="50286" b="4046"/>
          <a:stretch/>
        </xdr:blipFill>
        <xdr:spPr bwMode="auto">
          <a:xfrm>
            <a:off x="2024063" y="3067050"/>
            <a:ext cx="311039" cy="314325"/>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11</xdr:col>
      <xdr:colOff>400050</xdr:colOff>
      <xdr:row>59</xdr:row>
      <xdr:rowOff>85725</xdr:rowOff>
    </xdr:from>
    <xdr:to>
      <xdr:col>11</xdr:col>
      <xdr:colOff>714376</xdr:colOff>
      <xdr:row>61</xdr:row>
      <xdr:rowOff>85725</xdr:rowOff>
    </xdr:to>
    <xdr:grpSp>
      <xdr:nvGrpSpPr>
        <xdr:cNvPr id="62" name="Gruppieren 61"/>
        <xdr:cNvGrpSpPr/>
      </xdr:nvGrpSpPr>
      <xdr:grpSpPr>
        <a:xfrm>
          <a:off x="6638925" y="9667875"/>
          <a:ext cx="314326" cy="323850"/>
          <a:chOff x="4438650" y="2800350"/>
          <a:chExt cx="352426" cy="314325"/>
        </a:xfrm>
      </xdr:grpSpPr>
      <xdr:sp macro="" textlink="">
        <xdr:nvSpPr>
          <xdr:cNvPr id="64" name="Ellipse 63"/>
          <xdr:cNvSpPr/>
        </xdr:nvSpPr>
        <xdr:spPr>
          <a:xfrm>
            <a:off x="4438650" y="2800350"/>
            <a:ext cx="295275" cy="276225"/>
          </a:xfrm>
          <a:prstGeom prst="ellipse">
            <a:avLst/>
          </a:prstGeom>
          <a:solidFill>
            <a:schemeClr val="bg1"/>
          </a:solidFill>
          <a:ln>
            <a:solidFill>
              <a:schemeClr val="tx1">
                <a:lumMod val="85000"/>
                <a:lumOff val="1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80" name="Textfeld 79"/>
          <xdr:cNvSpPr txBox="1"/>
        </xdr:nvSpPr>
        <xdr:spPr>
          <a:xfrm>
            <a:off x="4448176" y="2800350"/>
            <a:ext cx="342900" cy="3143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b="1"/>
              <a:t>E</a:t>
            </a:r>
          </a:p>
        </xdr:txBody>
      </xdr:sp>
    </xdr:grpSp>
    <xdr:clientData/>
  </xdr:twoCellAnchor>
  <xdr:twoCellAnchor>
    <xdr:from>
      <xdr:col>16</xdr:col>
      <xdr:colOff>425902</xdr:colOff>
      <xdr:row>52</xdr:row>
      <xdr:rowOff>16329</xdr:rowOff>
    </xdr:from>
    <xdr:to>
      <xdr:col>21</xdr:col>
      <xdr:colOff>168728</xdr:colOff>
      <xdr:row>54</xdr:row>
      <xdr:rowOff>6803</xdr:rowOff>
    </xdr:to>
    <xdr:sp macro="" textlink="">
      <xdr:nvSpPr>
        <xdr:cNvPr id="82" name="Textfeld 81"/>
        <xdr:cNvSpPr txBox="1"/>
      </xdr:nvSpPr>
      <xdr:spPr>
        <a:xfrm>
          <a:off x="9978116" y="8534400"/>
          <a:ext cx="3076576" cy="3170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de-DE" sz="1600" b="1">
              <a:solidFill>
                <a:srgbClr val="C00000"/>
              </a:solidFill>
            </a:rPr>
            <a:t>Climate</a:t>
          </a:r>
          <a:r>
            <a:rPr lang="de-DE" sz="1600" b="1" baseline="0">
              <a:solidFill>
                <a:srgbClr val="C00000"/>
              </a:solidFill>
            </a:rPr>
            <a:t> Sensitivity </a:t>
          </a:r>
          <a:r>
            <a:rPr lang="de-DE" sz="1200" b="1" baseline="0">
              <a:solidFill>
                <a:schemeClr val="dk1"/>
              </a:solidFill>
              <a:latin typeface="+mn-lt"/>
              <a:ea typeface="+mn-ea"/>
              <a:cs typeface="+mn-cs"/>
            </a:rPr>
            <a:t>- </a:t>
          </a:r>
          <a:r>
            <a:rPr lang="de-DE" sz="1400" b="1" baseline="0">
              <a:solidFill>
                <a:schemeClr val="dk1"/>
              </a:solidFill>
              <a:latin typeface="+mn-lt"/>
              <a:ea typeface="+mn-ea"/>
              <a:cs typeface="+mn-cs"/>
            </a:rPr>
            <a:t>definition</a:t>
          </a:r>
          <a:r>
            <a:rPr lang="de-DE" sz="1400" b="1">
              <a:solidFill>
                <a:srgbClr val="C00000"/>
              </a:solidFill>
            </a:rPr>
            <a:t> </a:t>
          </a:r>
          <a:endParaRPr lang="de-DE" sz="1200" b="1">
            <a:solidFill>
              <a:schemeClr val="tx1"/>
            </a:solidFill>
          </a:endParaRPr>
        </a:p>
      </xdr:txBody>
    </xdr:sp>
    <xdr:clientData/>
  </xdr:twoCellAnchor>
  <xdr:twoCellAnchor>
    <xdr:from>
      <xdr:col>16</xdr:col>
      <xdr:colOff>371475</xdr:colOff>
      <xdr:row>64</xdr:row>
      <xdr:rowOff>138793</xdr:rowOff>
    </xdr:from>
    <xdr:to>
      <xdr:col>20</xdr:col>
      <xdr:colOff>714376</xdr:colOff>
      <xdr:row>66</xdr:row>
      <xdr:rowOff>129267</xdr:rowOff>
    </xdr:to>
    <xdr:sp macro="" textlink="">
      <xdr:nvSpPr>
        <xdr:cNvPr id="83" name="Textfeld 82"/>
        <xdr:cNvSpPr txBox="1"/>
      </xdr:nvSpPr>
      <xdr:spPr>
        <a:xfrm>
          <a:off x="9923689" y="10629900"/>
          <a:ext cx="2955473" cy="3170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de-DE" sz="1600" b="1">
              <a:solidFill>
                <a:srgbClr val="C00000"/>
              </a:solidFill>
            </a:rPr>
            <a:t>Adaptive</a:t>
          </a:r>
          <a:r>
            <a:rPr lang="de-DE" sz="1600" b="1" baseline="0">
              <a:solidFill>
                <a:srgbClr val="C00000"/>
              </a:solidFill>
            </a:rPr>
            <a:t> capacity</a:t>
          </a:r>
          <a:r>
            <a:rPr lang="de-DE" sz="1600" b="1">
              <a:solidFill>
                <a:srgbClr val="C00000"/>
              </a:solidFill>
            </a:rPr>
            <a:t> </a:t>
          </a:r>
          <a:r>
            <a:rPr lang="de-DE" sz="1200" b="1" baseline="0">
              <a:solidFill>
                <a:schemeClr val="dk1"/>
              </a:solidFill>
              <a:latin typeface="+mn-lt"/>
              <a:ea typeface="+mn-ea"/>
              <a:cs typeface="+mn-cs"/>
            </a:rPr>
            <a:t>- </a:t>
          </a:r>
          <a:r>
            <a:rPr lang="de-DE" sz="1400" b="1" baseline="0">
              <a:solidFill>
                <a:schemeClr val="dk1"/>
              </a:solidFill>
              <a:latin typeface="+mn-lt"/>
              <a:ea typeface="+mn-ea"/>
              <a:cs typeface="+mn-cs"/>
            </a:rPr>
            <a:t>definition</a:t>
          </a:r>
          <a:endParaRPr lang="de-DE" sz="1200" b="1">
            <a:solidFill>
              <a:schemeClr val="tx1"/>
            </a:solidFill>
          </a:endParaRPr>
        </a:p>
      </xdr:txBody>
    </xdr:sp>
    <xdr:clientData/>
  </xdr:twoCellAnchor>
  <xdr:twoCellAnchor>
    <xdr:from>
      <xdr:col>17</xdr:col>
      <xdr:colOff>5782</xdr:colOff>
      <xdr:row>43</xdr:row>
      <xdr:rowOff>2721</xdr:rowOff>
    </xdr:from>
    <xdr:to>
      <xdr:col>21</xdr:col>
      <xdr:colOff>197644</xdr:colOff>
      <xdr:row>44</xdr:row>
      <xdr:rowOff>156481</xdr:rowOff>
    </xdr:to>
    <xdr:sp macro="" textlink="">
      <xdr:nvSpPr>
        <xdr:cNvPr id="84" name="Textfeld 83"/>
        <xdr:cNvSpPr txBox="1"/>
      </xdr:nvSpPr>
      <xdr:spPr>
        <a:xfrm>
          <a:off x="10007032" y="7051221"/>
          <a:ext cx="3076576" cy="3170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de-DE" sz="1600" b="1">
              <a:solidFill>
                <a:srgbClr val="C00000"/>
              </a:solidFill>
            </a:rPr>
            <a:t>Exposure</a:t>
          </a:r>
          <a:r>
            <a:rPr lang="de-DE" sz="1600" b="1" baseline="0">
              <a:solidFill>
                <a:srgbClr val="C00000"/>
              </a:solidFill>
            </a:rPr>
            <a:t> </a:t>
          </a:r>
          <a:r>
            <a:rPr lang="de-DE" sz="1200" b="1" baseline="0">
              <a:solidFill>
                <a:sysClr val="windowText" lastClr="000000"/>
              </a:solidFill>
            </a:rPr>
            <a:t>- </a:t>
          </a:r>
          <a:r>
            <a:rPr lang="de-DE" sz="1400" b="1" baseline="0">
              <a:solidFill>
                <a:sysClr val="windowText" lastClr="000000"/>
              </a:solidFill>
            </a:rPr>
            <a:t>definition</a:t>
          </a:r>
          <a:endParaRPr lang="de-DE" sz="1100" b="1">
            <a:solidFill>
              <a:sysClr val="windowText" lastClr="000000"/>
            </a:solidFill>
          </a:endParaRPr>
        </a:p>
      </xdr:txBody>
    </xdr:sp>
    <xdr:clientData/>
  </xdr:twoCellAnchor>
  <xdr:twoCellAnchor>
    <xdr:from>
      <xdr:col>16</xdr:col>
      <xdr:colOff>357866</xdr:colOff>
      <xdr:row>80</xdr:row>
      <xdr:rowOff>163285</xdr:rowOff>
    </xdr:from>
    <xdr:to>
      <xdr:col>21</xdr:col>
      <xdr:colOff>100692</xdr:colOff>
      <xdr:row>82</xdr:row>
      <xdr:rowOff>129268</xdr:rowOff>
    </xdr:to>
    <xdr:sp macro="" textlink="">
      <xdr:nvSpPr>
        <xdr:cNvPr id="85" name="Textfeld 84"/>
        <xdr:cNvSpPr txBox="1"/>
      </xdr:nvSpPr>
      <xdr:spPr>
        <a:xfrm>
          <a:off x="9910080" y="13266964"/>
          <a:ext cx="3076576" cy="3061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de-DE" sz="1400" b="1">
              <a:solidFill>
                <a:srgbClr val="C00000"/>
              </a:solidFill>
            </a:rPr>
            <a:t>Climate Change Impact Chain </a:t>
          </a:r>
          <a:r>
            <a:rPr lang="de-DE" sz="1200" b="1" baseline="0">
              <a:solidFill>
                <a:schemeClr val="dk1"/>
              </a:solidFill>
              <a:latin typeface="+mn-lt"/>
              <a:ea typeface="+mn-ea"/>
              <a:cs typeface="+mn-cs"/>
            </a:rPr>
            <a:t>- purpose</a:t>
          </a:r>
          <a:endParaRPr lang="de-DE" sz="1200" b="1">
            <a:solidFill>
              <a:schemeClr val="tx1"/>
            </a:solidFill>
          </a:endParaRPr>
        </a:p>
      </xdr:txBody>
    </xdr:sp>
    <xdr:clientData/>
  </xdr:twoCellAnchor>
  <xdr:twoCellAnchor>
    <xdr:from>
      <xdr:col>17</xdr:col>
      <xdr:colOff>0</xdr:colOff>
      <xdr:row>10</xdr:row>
      <xdr:rowOff>114300</xdr:rowOff>
    </xdr:from>
    <xdr:to>
      <xdr:col>20</xdr:col>
      <xdr:colOff>635000</xdr:colOff>
      <xdr:row>16</xdr:row>
      <xdr:rowOff>28575</xdr:rowOff>
    </xdr:to>
    <xdr:sp macro="" textlink="">
      <xdr:nvSpPr>
        <xdr:cNvPr id="59" name="Textfeld 58"/>
        <xdr:cNvSpPr txBox="1"/>
      </xdr:nvSpPr>
      <xdr:spPr>
        <a:xfrm>
          <a:off x="10029825" y="1762125"/>
          <a:ext cx="2806700" cy="8858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de-DE" sz="1600" b="1">
              <a:solidFill>
                <a:srgbClr val="C00000"/>
              </a:solidFill>
            </a:rPr>
            <a:t>Publication</a:t>
          </a:r>
          <a:r>
            <a:rPr lang="de-DE" sz="1050" b="1" baseline="0">
              <a:solidFill>
                <a:srgbClr val="C00000"/>
              </a:solidFill>
            </a:rPr>
            <a:t> </a:t>
          </a:r>
        </a:p>
        <a:p>
          <a:pPr algn="ctr"/>
          <a:r>
            <a:rPr lang="de-DE" sz="1300" b="1" baseline="0">
              <a:solidFill>
                <a:srgbClr val="C00000"/>
              </a:solidFill>
            </a:rPr>
            <a:t>Sourcebook Vulnerability Assessment</a:t>
          </a:r>
        </a:p>
        <a:p>
          <a:pPr algn="ctr"/>
          <a:r>
            <a:rPr lang="de-DE" sz="1100" b="0">
              <a:solidFill>
                <a:sysClr val="windowText" lastClr="000000"/>
              </a:solidFill>
            </a:rPr>
            <a:t>A detailed</a:t>
          </a:r>
          <a:r>
            <a:rPr lang="de-DE" sz="1100" b="0" baseline="0">
              <a:solidFill>
                <a:sysClr val="windowText" lastClr="000000"/>
              </a:solidFill>
            </a:rPr>
            <a:t> guide to conduct a vulnerability assessment</a:t>
          </a:r>
          <a:endParaRPr lang="de-DE" sz="1100" b="0">
            <a:solidFill>
              <a:sysClr val="windowText" lastClr="000000"/>
            </a:solidFill>
          </a:endParaRPr>
        </a:p>
      </xdr:txBody>
    </xdr:sp>
    <xdr:clientData/>
  </xdr:twoCellAnchor>
  <xdr:twoCellAnchor>
    <xdr:from>
      <xdr:col>20</xdr:col>
      <xdr:colOff>631372</xdr:colOff>
      <xdr:row>52</xdr:row>
      <xdr:rowOff>1361</xdr:rowOff>
    </xdr:from>
    <xdr:to>
      <xdr:col>24</xdr:col>
      <xdr:colOff>659947</xdr:colOff>
      <xdr:row>53</xdr:row>
      <xdr:rowOff>155121</xdr:rowOff>
    </xdr:to>
    <xdr:sp macro="" textlink="">
      <xdr:nvSpPr>
        <xdr:cNvPr id="61" name="Textfeld 60"/>
        <xdr:cNvSpPr txBox="1"/>
      </xdr:nvSpPr>
      <xdr:spPr>
        <a:xfrm>
          <a:off x="12796158" y="8519432"/>
          <a:ext cx="2913289" cy="3170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de-DE" sz="1400" b="1" baseline="0">
              <a:solidFill>
                <a:schemeClr val="dk1"/>
              </a:solidFill>
              <a:latin typeface="+mn-lt"/>
              <a:ea typeface="+mn-ea"/>
              <a:cs typeface="+mn-cs"/>
            </a:rPr>
            <a:t>Guiding question</a:t>
          </a:r>
          <a:endParaRPr lang="de-DE" sz="1400" b="1">
            <a:solidFill>
              <a:schemeClr val="tx1"/>
            </a:solidFill>
          </a:endParaRPr>
        </a:p>
      </xdr:txBody>
    </xdr:sp>
    <xdr:clientData/>
  </xdr:twoCellAnchor>
  <xdr:twoCellAnchor>
    <xdr:from>
      <xdr:col>20</xdr:col>
      <xdr:colOff>672193</xdr:colOff>
      <xdr:row>64</xdr:row>
      <xdr:rowOff>138793</xdr:rowOff>
    </xdr:from>
    <xdr:to>
      <xdr:col>24</xdr:col>
      <xdr:colOff>700768</xdr:colOff>
      <xdr:row>66</xdr:row>
      <xdr:rowOff>129267</xdr:rowOff>
    </xdr:to>
    <xdr:sp macro="" textlink="">
      <xdr:nvSpPr>
        <xdr:cNvPr id="72" name="Textfeld 71"/>
        <xdr:cNvSpPr txBox="1"/>
      </xdr:nvSpPr>
      <xdr:spPr>
        <a:xfrm>
          <a:off x="12836979" y="10629900"/>
          <a:ext cx="2913289" cy="3170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de-DE" sz="1400" b="1" baseline="0">
              <a:solidFill>
                <a:schemeClr val="dk1"/>
              </a:solidFill>
              <a:latin typeface="+mn-lt"/>
              <a:ea typeface="+mn-ea"/>
              <a:cs typeface="+mn-cs"/>
            </a:rPr>
            <a:t>Guiding question</a:t>
          </a:r>
          <a:endParaRPr lang="de-DE" sz="1400" b="1">
            <a:solidFill>
              <a:schemeClr val="tx1"/>
            </a:solidFill>
          </a:endParaRPr>
        </a:p>
      </xdr:txBody>
    </xdr:sp>
    <xdr:clientData/>
  </xdr:twoCellAnchor>
  <xdr:twoCellAnchor editAs="oneCell">
    <xdr:from>
      <xdr:col>22</xdr:col>
      <xdr:colOff>1361</xdr:colOff>
      <xdr:row>94</xdr:row>
      <xdr:rowOff>88697</xdr:rowOff>
    </xdr:from>
    <xdr:to>
      <xdr:col>27</xdr:col>
      <xdr:colOff>220437</xdr:colOff>
      <xdr:row>114</xdr:row>
      <xdr:rowOff>119667</xdr:rowOff>
    </xdr:to>
    <xdr:pic>
      <xdr:nvPicPr>
        <xdr:cNvPr id="17" name="Grafik 16"/>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3608504" y="15478376"/>
          <a:ext cx="3824969" cy="3296684"/>
        </a:xfrm>
        <a:prstGeom prst="rect">
          <a:avLst/>
        </a:prstGeom>
      </xdr:spPr>
    </xdr:pic>
    <xdr:clientData/>
  </xdr:twoCellAnchor>
  <xdr:twoCellAnchor editAs="oneCell">
    <xdr:from>
      <xdr:col>22</xdr:col>
      <xdr:colOff>1361</xdr:colOff>
      <xdr:row>115</xdr:row>
      <xdr:rowOff>43544</xdr:rowOff>
    </xdr:from>
    <xdr:to>
      <xdr:col>28</xdr:col>
      <xdr:colOff>1972</xdr:colOff>
      <xdr:row>146</xdr:row>
      <xdr:rowOff>456</xdr:rowOff>
    </xdr:to>
    <xdr:pic>
      <xdr:nvPicPr>
        <xdr:cNvPr id="18" name="Grafik 17"/>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3608504" y="18862223"/>
          <a:ext cx="4327682" cy="5055054"/>
        </a:xfrm>
        <a:prstGeom prst="rect">
          <a:avLst/>
        </a:prstGeom>
      </xdr:spPr>
    </xdr:pic>
    <xdr:clientData/>
  </xdr:twoCellAnchor>
  <xdr:twoCellAnchor>
    <xdr:from>
      <xdr:col>9</xdr:col>
      <xdr:colOff>323850</xdr:colOff>
      <xdr:row>59</xdr:row>
      <xdr:rowOff>0</xdr:rowOff>
    </xdr:from>
    <xdr:to>
      <xdr:col>9</xdr:col>
      <xdr:colOff>323850</xdr:colOff>
      <xdr:row>60</xdr:row>
      <xdr:rowOff>19050</xdr:rowOff>
    </xdr:to>
    <xdr:cxnSp macro="">
      <xdr:nvCxnSpPr>
        <xdr:cNvPr id="30" name="Gerade Verbindung mit Pfeil 29"/>
        <xdr:cNvCxnSpPr/>
      </xdr:nvCxnSpPr>
      <xdr:spPr>
        <a:xfrm>
          <a:off x="5114925" y="9420225"/>
          <a:ext cx="0" cy="180975"/>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11</xdr:col>
      <xdr:colOff>371475</xdr:colOff>
      <xdr:row>71</xdr:row>
      <xdr:rowOff>0</xdr:rowOff>
    </xdr:from>
    <xdr:to>
      <xdr:col>11</xdr:col>
      <xdr:colOff>371475</xdr:colOff>
      <xdr:row>72</xdr:row>
      <xdr:rowOff>19050</xdr:rowOff>
    </xdr:to>
    <xdr:cxnSp macro="">
      <xdr:nvCxnSpPr>
        <xdr:cNvPr id="40" name="Gerade Verbindung mit Pfeil 39"/>
        <xdr:cNvCxnSpPr/>
      </xdr:nvCxnSpPr>
      <xdr:spPr>
        <a:xfrm>
          <a:off x="6610350" y="11363325"/>
          <a:ext cx="0" cy="180975"/>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16</xdr:col>
      <xdr:colOff>420461</xdr:colOff>
      <xdr:row>59</xdr:row>
      <xdr:rowOff>2721</xdr:rowOff>
    </xdr:from>
    <xdr:to>
      <xdr:col>21</xdr:col>
      <xdr:colOff>159205</xdr:colOff>
      <xdr:row>60</xdr:row>
      <xdr:rowOff>156481</xdr:rowOff>
    </xdr:to>
    <xdr:sp macro="" textlink="">
      <xdr:nvSpPr>
        <xdr:cNvPr id="125" name="Textfeld 124"/>
        <xdr:cNvSpPr txBox="1"/>
      </xdr:nvSpPr>
      <xdr:spPr>
        <a:xfrm>
          <a:off x="9972675" y="9663792"/>
          <a:ext cx="3072494" cy="3170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de-DE" sz="1600" b="1">
              <a:solidFill>
                <a:srgbClr val="C00000"/>
              </a:solidFill>
            </a:rPr>
            <a:t>Potential Impact</a:t>
          </a:r>
          <a:r>
            <a:rPr lang="de-DE" sz="1600" b="1">
              <a:solidFill>
                <a:sysClr val="windowText" lastClr="000000"/>
              </a:solidFill>
            </a:rPr>
            <a:t> </a:t>
          </a:r>
          <a:r>
            <a:rPr lang="de-DE" sz="1400" b="1">
              <a:solidFill>
                <a:sysClr val="windowText" lastClr="000000"/>
              </a:solidFill>
            </a:rPr>
            <a:t>- definition</a:t>
          </a:r>
          <a:endParaRPr lang="de-DE" sz="1100" b="1">
            <a:solidFill>
              <a:sysClr val="windowText" lastClr="000000"/>
            </a:solidFill>
          </a:endParaRPr>
        </a:p>
      </xdr:txBody>
    </xdr:sp>
    <xdr:clientData/>
  </xdr:twoCellAnchor>
  <xdr:twoCellAnchor>
    <xdr:from>
      <xdr:col>9</xdr:col>
      <xdr:colOff>400050</xdr:colOff>
      <xdr:row>71</xdr:row>
      <xdr:rowOff>104775</xdr:rowOff>
    </xdr:from>
    <xdr:to>
      <xdr:col>9</xdr:col>
      <xdr:colOff>714376</xdr:colOff>
      <xdr:row>73</xdr:row>
      <xdr:rowOff>104775</xdr:rowOff>
    </xdr:to>
    <xdr:grpSp>
      <xdr:nvGrpSpPr>
        <xdr:cNvPr id="86" name="Gruppieren 85"/>
        <xdr:cNvGrpSpPr/>
      </xdr:nvGrpSpPr>
      <xdr:grpSpPr>
        <a:xfrm>
          <a:off x="5191125" y="11639550"/>
          <a:ext cx="314326" cy="323850"/>
          <a:chOff x="4438650" y="2800350"/>
          <a:chExt cx="352426" cy="314325"/>
        </a:xfrm>
      </xdr:grpSpPr>
      <xdr:sp macro="" textlink="">
        <xdr:nvSpPr>
          <xdr:cNvPr id="87" name="Ellipse 86"/>
          <xdr:cNvSpPr/>
        </xdr:nvSpPr>
        <xdr:spPr>
          <a:xfrm>
            <a:off x="4438650" y="2800350"/>
            <a:ext cx="295275" cy="276225"/>
          </a:xfrm>
          <a:prstGeom prst="ellipse">
            <a:avLst/>
          </a:prstGeom>
          <a:solidFill>
            <a:schemeClr val="bg1"/>
          </a:solidFill>
          <a:ln>
            <a:solidFill>
              <a:schemeClr val="tx1">
                <a:lumMod val="85000"/>
                <a:lumOff val="1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88" name="Textfeld 87"/>
          <xdr:cNvSpPr txBox="1"/>
        </xdr:nvSpPr>
        <xdr:spPr>
          <a:xfrm>
            <a:off x="4448176" y="2800350"/>
            <a:ext cx="342900" cy="3143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b="1"/>
              <a:t>F</a:t>
            </a:r>
          </a:p>
        </xdr:txBody>
      </xdr:sp>
    </xdr:grpSp>
    <xdr:clientData/>
  </xdr:twoCellAnchor>
  <xdr:twoCellAnchor editAs="oneCell">
    <xdr:from>
      <xdr:col>17</xdr:col>
      <xdr:colOff>591111</xdr:colOff>
      <xdr:row>18</xdr:row>
      <xdr:rowOff>56028</xdr:rowOff>
    </xdr:from>
    <xdr:to>
      <xdr:col>20</xdr:col>
      <xdr:colOff>359025</xdr:colOff>
      <xdr:row>35</xdr:row>
      <xdr:rowOff>65133</xdr:rowOff>
    </xdr:to>
    <xdr:pic>
      <xdr:nvPicPr>
        <xdr:cNvPr id="10" name="Grafik 9">
          <a:hlinkClick xmlns:r="http://schemas.openxmlformats.org/officeDocument/2006/relationships" r:id="rId7"/>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10676405" y="2913528"/>
          <a:ext cx="1953061" cy="2676105"/>
        </a:xfrm>
        <a:prstGeom prst="rect">
          <a:avLst/>
        </a:prstGeom>
      </xdr:spPr>
    </xdr:pic>
    <xdr:clientData/>
  </xdr:twoCellAnchor>
  <xdr:twoCellAnchor>
    <xdr:from>
      <xdr:col>17</xdr:col>
      <xdr:colOff>440872</xdr:colOff>
      <xdr:row>116</xdr:row>
      <xdr:rowOff>151040</xdr:rowOff>
    </xdr:from>
    <xdr:to>
      <xdr:col>19</xdr:col>
      <xdr:colOff>326572</xdr:colOff>
      <xdr:row>116</xdr:row>
      <xdr:rowOff>151040</xdr:rowOff>
    </xdr:to>
    <xdr:cxnSp macro="">
      <xdr:nvCxnSpPr>
        <xdr:cNvPr id="15" name="Gerade Verbindung 14"/>
        <xdr:cNvCxnSpPr/>
      </xdr:nvCxnSpPr>
      <xdr:spPr>
        <a:xfrm>
          <a:off x="10442122" y="19133004"/>
          <a:ext cx="1328057" cy="0"/>
        </a:xfrm>
        <a:prstGeom prst="line">
          <a:avLst/>
        </a:prstGeom>
        <a:ln w="28575">
          <a:solidFill>
            <a:srgbClr val="C00000"/>
          </a:solidFill>
        </a:ln>
        <a:effectLst/>
      </xdr:spPr>
      <xdr:style>
        <a:lnRef idx="1">
          <a:schemeClr val="accent2"/>
        </a:lnRef>
        <a:fillRef idx="0">
          <a:schemeClr val="accent2"/>
        </a:fillRef>
        <a:effectRef idx="0">
          <a:schemeClr val="accent2"/>
        </a:effectRef>
        <a:fontRef idx="minor">
          <a:schemeClr val="tx1"/>
        </a:fontRef>
      </xdr:style>
    </xdr:cxnSp>
    <xdr:clientData/>
  </xdr:twoCellAnchor>
  <xdr:twoCellAnchor>
    <xdr:from>
      <xdr:col>8</xdr:col>
      <xdr:colOff>19050</xdr:colOff>
      <xdr:row>94</xdr:row>
      <xdr:rowOff>19049</xdr:rowOff>
    </xdr:from>
    <xdr:to>
      <xdr:col>12</xdr:col>
      <xdr:colOff>609600</xdr:colOff>
      <xdr:row>107</xdr:row>
      <xdr:rowOff>152399</xdr:rowOff>
    </xdr:to>
    <xdr:sp macro="" textlink="">
      <xdr:nvSpPr>
        <xdr:cNvPr id="13" name="Textfeld 12"/>
        <xdr:cNvSpPr txBox="1"/>
      </xdr:nvSpPr>
      <xdr:spPr>
        <a:xfrm>
          <a:off x="4086225" y="15087599"/>
          <a:ext cx="3486150" cy="22383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100" b="1"/>
            <a:t>Please use</a:t>
          </a:r>
          <a:r>
            <a:rPr lang="de-DE" sz="1100" b="1" baseline="0"/>
            <a:t> the design elements (the four boxes and the arrows) on the right  to draw your own climate change impact chain in this space </a:t>
          </a:r>
          <a:r>
            <a:rPr lang="de-DE" sz="1100" baseline="0"/>
            <a:t>[and delete this textbox].</a:t>
          </a:r>
        </a:p>
        <a:p>
          <a:endParaRPr lang="de-DE" sz="1100" baseline="0"/>
        </a:p>
        <a:p>
          <a:r>
            <a:rPr lang="de-DE" sz="1100" baseline="0"/>
            <a:t>You can simply copy and paste them anywhere on this white space and arrange them according to your project context.</a:t>
          </a:r>
        </a:p>
        <a:p>
          <a:endParaRPr lang="de-DE" sz="1100" baseline="0"/>
        </a:p>
        <a:p>
          <a:r>
            <a:rPr lang="de-DE" sz="1100" baseline="0"/>
            <a:t>An example  of an impact chain is shown on the right side as well.</a:t>
          </a:r>
          <a:endParaRPr lang="de-DE" sz="1100"/>
        </a:p>
      </xdr:txBody>
    </xdr:sp>
    <xdr:clientData/>
  </xdr:twoCellAnchor>
  <xdr:twoCellAnchor editAs="oneCell">
    <xdr:from>
      <xdr:col>16</xdr:col>
      <xdr:colOff>440530</xdr:colOff>
      <xdr:row>6</xdr:row>
      <xdr:rowOff>107156</xdr:rowOff>
    </xdr:from>
    <xdr:to>
      <xdr:col>17</xdr:col>
      <xdr:colOff>454182</xdr:colOff>
      <xdr:row>9</xdr:row>
      <xdr:rowOff>16986</xdr:rowOff>
    </xdr:to>
    <xdr:pic>
      <xdr:nvPicPr>
        <xdr:cNvPr id="63" name="Bild 2" descr="http://publicdomainvectors.org/photos/1381070386.png"/>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0060780" y="1107281"/>
          <a:ext cx="466090" cy="433705"/>
        </a:xfrm>
        <a:prstGeom prst="rect">
          <a:avLst/>
        </a:prstGeom>
        <a:noFill/>
        <a:ln>
          <a:noFill/>
        </a:ln>
      </xdr:spPr>
    </xdr:pic>
    <xdr:clientData/>
  </xdr:twoCellAnchor>
  <xdr:twoCellAnchor>
    <xdr:from>
      <xdr:col>17</xdr:col>
      <xdr:colOff>95252</xdr:colOff>
      <xdr:row>36</xdr:row>
      <xdr:rowOff>12247</xdr:rowOff>
    </xdr:from>
    <xdr:to>
      <xdr:col>20</xdr:col>
      <xdr:colOff>693966</xdr:colOff>
      <xdr:row>38</xdr:row>
      <xdr:rowOff>0</xdr:rowOff>
    </xdr:to>
    <xdr:sp macro="" textlink="">
      <xdr:nvSpPr>
        <xdr:cNvPr id="70" name="Textfeld 69"/>
        <xdr:cNvSpPr txBox="1"/>
      </xdr:nvSpPr>
      <xdr:spPr>
        <a:xfrm>
          <a:off x="10096502" y="5917747"/>
          <a:ext cx="2762250" cy="314324"/>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de-DE" sz="1600" b="1">
              <a:solidFill>
                <a:srgbClr val="C00000"/>
              </a:solidFill>
            </a:rPr>
            <a:t>System of Interest</a:t>
          </a:r>
          <a:r>
            <a:rPr lang="de-DE" sz="1600" b="1" baseline="0">
              <a:solidFill>
                <a:srgbClr val="C00000"/>
              </a:solidFill>
            </a:rPr>
            <a:t> </a:t>
          </a:r>
          <a:r>
            <a:rPr lang="de-DE" sz="1200" b="1" baseline="0">
              <a:solidFill>
                <a:srgbClr val="C00000"/>
              </a:solidFill>
            </a:rPr>
            <a:t>- </a:t>
          </a:r>
          <a:r>
            <a:rPr lang="de-DE" sz="1400" b="1" baseline="0">
              <a:solidFill>
                <a:sysClr val="windowText" lastClr="000000"/>
              </a:solidFill>
            </a:rPr>
            <a:t>definition</a:t>
          </a:r>
          <a:endParaRPr lang="de-DE" sz="1100" b="1">
            <a:solidFill>
              <a:sysClr val="windowText" lastClr="000000"/>
            </a:solidFill>
          </a:endParaRPr>
        </a:p>
      </xdr:txBody>
    </xdr:sp>
    <xdr:clientData/>
  </xdr:twoCellAnchor>
  <xdr:twoCellAnchor>
    <xdr:from>
      <xdr:col>4</xdr:col>
      <xdr:colOff>479612</xdr:colOff>
      <xdr:row>81</xdr:row>
      <xdr:rowOff>145676</xdr:rowOff>
    </xdr:from>
    <xdr:to>
      <xdr:col>5</xdr:col>
      <xdr:colOff>230454</xdr:colOff>
      <xdr:row>84</xdr:row>
      <xdr:rowOff>132943</xdr:rowOff>
    </xdr:to>
    <xdr:grpSp>
      <xdr:nvGrpSpPr>
        <xdr:cNvPr id="71" name="Gruppieren 70"/>
        <xdr:cNvGrpSpPr/>
      </xdr:nvGrpSpPr>
      <xdr:grpSpPr>
        <a:xfrm>
          <a:off x="1927412" y="13318751"/>
          <a:ext cx="474742" cy="473042"/>
          <a:chOff x="1602983" y="3067050"/>
          <a:chExt cx="474742" cy="661006"/>
        </a:xfrm>
      </xdr:grpSpPr>
      <xdr:sp macro="" textlink="">
        <xdr:nvSpPr>
          <xdr:cNvPr id="73" name="Ellipse 72"/>
          <xdr:cNvSpPr/>
        </xdr:nvSpPr>
        <xdr:spPr>
          <a:xfrm>
            <a:off x="1609725" y="3067050"/>
            <a:ext cx="468000" cy="661006"/>
          </a:xfrm>
          <a:prstGeom prst="ellipse">
            <a:avLst/>
          </a:prstGeom>
          <a:solidFill>
            <a:schemeClr val="bg1"/>
          </a:solidFill>
          <a:ln>
            <a:solidFill>
              <a:schemeClr val="tx1">
                <a:lumMod val="85000"/>
                <a:lumOff val="1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81" name="Textfeld 80"/>
          <xdr:cNvSpPr txBox="1"/>
        </xdr:nvSpPr>
        <xdr:spPr>
          <a:xfrm>
            <a:off x="1602983" y="3194963"/>
            <a:ext cx="432403" cy="4804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GB" sz="1500" b="1">
                <a:latin typeface="American Typewriter"/>
                <a:cs typeface="American Typewriter"/>
              </a:rPr>
              <a:t>  </a:t>
            </a:r>
            <a:r>
              <a:rPr lang="en-GB" sz="1500" b="1">
                <a:solidFill>
                  <a:schemeClr val="tx1"/>
                </a:solidFill>
                <a:latin typeface="Ayuthaya"/>
                <a:cs typeface="American Typewriter"/>
              </a:rPr>
              <a:t>2</a:t>
            </a:r>
            <a:endParaRPr lang="en-GB" sz="1500" b="1">
              <a:solidFill>
                <a:schemeClr val="tx1"/>
              </a:solidFill>
              <a:latin typeface="Ayuthaya"/>
              <a:cs typeface="Ayuthaya"/>
            </a:endParaRPr>
          </a:p>
        </xdr:txBody>
      </xdr:sp>
    </xdr:grpSp>
    <xdr:clientData/>
  </xdr:twoCellAnchor>
  <xdr:twoCellAnchor>
    <xdr:from>
      <xdr:col>16</xdr:col>
      <xdr:colOff>428625</xdr:colOff>
      <xdr:row>74</xdr:row>
      <xdr:rowOff>32658</xdr:rowOff>
    </xdr:from>
    <xdr:to>
      <xdr:col>21</xdr:col>
      <xdr:colOff>50348</xdr:colOff>
      <xdr:row>76</xdr:row>
      <xdr:rowOff>23132</xdr:rowOff>
    </xdr:to>
    <xdr:sp macro="" textlink="">
      <xdr:nvSpPr>
        <xdr:cNvPr id="89" name="Textfeld 88"/>
        <xdr:cNvSpPr txBox="1"/>
      </xdr:nvSpPr>
      <xdr:spPr>
        <a:xfrm>
          <a:off x="9980839" y="12156622"/>
          <a:ext cx="2955473" cy="3170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de-DE" sz="1600" b="1" baseline="0">
              <a:solidFill>
                <a:srgbClr val="C00000"/>
              </a:solidFill>
            </a:rPr>
            <a:t>Vulnerability</a:t>
          </a:r>
          <a:r>
            <a:rPr lang="de-DE" sz="1400" b="1">
              <a:solidFill>
                <a:srgbClr val="C00000"/>
              </a:solidFill>
            </a:rPr>
            <a:t> </a:t>
          </a:r>
          <a:r>
            <a:rPr lang="de-DE" sz="1200" b="1" baseline="0">
              <a:solidFill>
                <a:schemeClr val="dk1"/>
              </a:solidFill>
              <a:latin typeface="+mn-lt"/>
              <a:ea typeface="+mn-ea"/>
              <a:cs typeface="+mn-cs"/>
            </a:rPr>
            <a:t>- </a:t>
          </a:r>
          <a:r>
            <a:rPr lang="de-DE" sz="1400" b="1" baseline="0">
              <a:solidFill>
                <a:schemeClr val="dk1"/>
              </a:solidFill>
              <a:latin typeface="+mn-lt"/>
              <a:ea typeface="+mn-ea"/>
              <a:cs typeface="+mn-cs"/>
            </a:rPr>
            <a:t>definition</a:t>
          </a:r>
          <a:endParaRPr lang="de-DE" sz="1200" b="1">
            <a:solidFill>
              <a:schemeClr val="tx1"/>
            </a:solidFill>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6</xdr:col>
      <xdr:colOff>47625</xdr:colOff>
      <xdr:row>2</xdr:row>
      <xdr:rowOff>38100</xdr:rowOff>
    </xdr:from>
    <xdr:to>
      <xdr:col>6</xdr:col>
      <xdr:colOff>447675</xdr:colOff>
      <xdr:row>4</xdr:row>
      <xdr:rowOff>114300</xdr:rowOff>
    </xdr:to>
    <xdr:pic>
      <xdr:nvPicPr>
        <xdr:cNvPr id="2" name="Grafik 1" descr="http://forest-carbon.org/wp-content/uploads/2011/05/gizlogo-standard-rgb-300-300x300.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200025"/>
          <a:ext cx="400050" cy="400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13</xdr:col>
      <xdr:colOff>276226</xdr:colOff>
      <xdr:row>2</xdr:row>
      <xdr:rowOff>38100</xdr:rowOff>
    </xdr:from>
    <xdr:to>
      <xdr:col>14</xdr:col>
      <xdr:colOff>679450</xdr:colOff>
      <xdr:row>4</xdr:row>
      <xdr:rowOff>114300</xdr:rowOff>
    </xdr:to>
    <xdr:grpSp>
      <xdr:nvGrpSpPr>
        <xdr:cNvPr id="3" name="Gruppieren 2"/>
        <xdr:cNvGrpSpPr/>
      </xdr:nvGrpSpPr>
      <xdr:grpSpPr>
        <a:xfrm>
          <a:off x="7962901" y="361950"/>
          <a:ext cx="1127124" cy="400050"/>
          <a:chOff x="5810249" y="200025"/>
          <a:chExt cx="1304925" cy="400050"/>
        </a:xfrm>
      </xdr:grpSpPr>
      <xdr:pic>
        <xdr:nvPicPr>
          <xdr:cNvPr id="4" name="Grafik 3" descr="http://forest-carbon.org/wp-content/uploads/2011/05/gizlogo-standard-rgb-300-300x300.pn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810249" y="200025"/>
            <a:ext cx="1304925" cy="40005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5" name="Textfeld 4"/>
          <xdr:cNvSpPr txBox="1"/>
        </xdr:nvSpPr>
        <xdr:spPr>
          <a:xfrm>
            <a:off x="5920018" y="228600"/>
            <a:ext cx="1181100" cy="3143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de-DE" sz="1600" b="1">
                <a:solidFill>
                  <a:schemeClr val="tx1"/>
                </a:solidFill>
              </a:rPr>
              <a:t>MACC</a:t>
            </a:r>
          </a:p>
        </xdr:txBody>
      </xdr:sp>
    </xdr:grpSp>
    <xdr:clientData/>
  </xdr:twoCellAnchor>
  <xdr:twoCellAnchor>
    <xdr:from>
      <xdr:col>7</xdr:col>
      <xdr:colOff>28575</xdr:colOff>
      <xdr:row>2</xdr:row>
      <xdr:rowOff>66675</xdr:rowOff>
    </xdr:from>
    <xdr:to>
      <xdr:col>13</xdr:col>
      <xdr:colOff>47625</xdr:colOff>
      <xdr:row>4</xdr:row>
      <xdr:rowOff>76200</xdr:rowOff>
    </xdr:to>
    <xdr:sp macro="" textlink="">
      <xdr:nvSpPr>
        <xdr:cNvPr id="6" name="Textfeld 5"/>
        <xdr:cNvSpPr txBox="1"/>
      </xdr:nvSpPr>
      <xdr:spPr>
        <a:xfrm>
          <a:off x="1238250" y="228600"/>
          <a:ext cx="459105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400" b="1">
              <a:solidFill>
                <a:schemeClr val="bg1"/>
              </a:solidFill>
            </a:rPr>
            <a:t>Monitoring of Adaptation to Climate Change (MACC)</a:t>
          </a:r>
        </a:p>
      </xdr:txBody>
    </xdr:sp>
    <xdr:clientData/>
  </xdr:twoCellAnchor>
  <xdr:twoCellAnchor>
    <xdr:from>
      <xdr:col>16</xdr:col>
      <xdr:colOff>371475</xdr:colOff>
      <xdr:row>3</xdr:row>
      <xdr:rowOff>152400</xdr:rowOff>
    </xdr:from>
    <xdr:to>
      <xdr:col>19</xdr:col>
      <xdr:colOff>333375</xdr:colOff>
      <xdr:row>5</xdr:row>
      <xdr:rowOff>142875</xdr:rowOff>
    </xdr:to>
    <xdr:sp macro="" textlink="">
      <xdr:nvSpPr>
        <xdr:cNvPr id="8" name="Textfeld 7"/>
        <xdr:cNvSpPr txBox="1"/>
      </xdr:nvSpPr>
      <xdr:spPr>
        <a:xfrm>
          <a:off x="11934825" y="638175"/>
          <a:ext cx="1933575" cy="3143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de-DE" sz="1600" b="1">
              <a:solidFill>
                <a:srgbClr val="C00000"/>
              </a:solidFill>
            </a:rPr>
            <a:t>Tutorial </a:t>
          </a:r>
          <a:r>
            <a:rPr lang="de-DE" sz="1600" b="1">
              <a:solidFill>
                <a:schemeClr val="tx1"/>
              </a:solidFill>
            </a:rPr>
            <a:t>Step 2</a:t>
          </a:r>
        </a:p>
      </xdr:txBody>
    </xdr:sp>
    <xdr:clientData/>
  </xdr:twoCellAnchor>
  <xdr:twoCellAnchor>
    <xdr:from>
      <xdr:col>5</xdr:col>
      <xdr:colOff>409575</xdr:colOff>
      <xdr:row>62</xdr:row>
      <xdr:rowOff>66675</xdr:rowOff>
    </xdr:from>
    <xdr:to>
      <xdr:col>9</xdr:col>
      <xdr:colOff>85725</xdr:colOff>
      <xdr:row>65</xdr:row>
      <xdr:rowOff>57150</xdr:rowOff>
    </xdr:to>
    <xdr:sp macro="" textlink="">
      <xdr:nvSpPr>
        <xdr:cNvPr id="10" name="Textfeld 9"/>
        <xdr:cNvSpPr txBox="1"/>
      </xdr:nvSpPr>
      <xdr:spPr>
        <a:xfrm>
          <a:off x="4029075" y="5086350"/>
          <a:ext cx="2295525" cy="476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de-DE" sz="1400" b="1">
              <a:solidFill>
                <a:schemeClr val="accent1"/>
              </a:solidFill>
            </a:rPr>
            <a:t>Adaptive Capacity - AC</a:t>
          </a:r>
          <a:r>
            <a:rPr lang="de-DE" sz="1400" b="1" baseline="0">
              <a:solidFill>
                <a:schemeClr val="accent1"/>
              </a:solidFill>
            </a:rPr>
            <a:t> </a:t>
          </a:r>
          <a:r>
            <a:rPr lang="de-DE" sz="1400" b="1">
              <a:solidFill>
                <a:schemeClr val="tx1"/>
              </a:solidFill>
            </a:rPr>
            <a:t>(%)</a:t>
          </a:r>
        </a:p>
      </xdr:txBody>
    </xdr:sp>
    <xdr:clientData/>
  </xdr:twoCellAnchor>
  <xdr:twoCellAnchor>
    <xdr:from>
      <xdr:col>5</xdr:col>
      <xdr:colOff>409575</xdr:colOff>
      <xdr:row>66</xdr:row>
      <xdr:rowOff>85725</xdr:rowOff>
    </xdr:from>
    <xdr:to>
      <xdr:col>9</xdr:col>
      <xdr:colOff>257175</xdr:colOff>
      <xdr:row>68</xdr:row>
      <xdr:rowOff>76200</xdr:rowOff>
    </xdr:to>
    <xdr:sp macro="" textlink="">
      <xdr:nvSpPr>
        <xdr:cNvPr id="11" name="Textfeld 10"/>
        <xdr:cNvSpPr txBox="1"/>
      </xdr:nvSpPr>
      <xdr:spPr>
        <a:xfrm>
          <a:off x="4029075" y="5753100"/>
          <a:ext cx="2466975" cy="3143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de-DE" sz="1400" b="1">
              <a:solidFill>
                <a:schemeClr val="accent3"/>
              </a:solidFill>
            </a:rPr>
            <a:t>Adaptation</a:t>
          </a:r>
          <a:r>
            <a:rPr lang="de-DE" sz="1400" b="1" baseline="0">
              <a:solidFill>
                <a:schemeClr val="accent3"/>
              </a:solidFill>
            </a:rPr>
            <a:t> Actions - AA </a:t>
          </a:r>
          <a:r>
            <a:rPr lang="de-DE" sz="1400" b="1">
              <a:solidFill>
                <a:schemeClr val="tx1"/>
              </a:solidFill>
            </a:rPr>
            <a:t>(%)</a:t>
          </a:r>
        </a:p>
      </xdr:txBody>
    </xdr:sp>
    <xdr:clientData/>
  </xdr:twoCellAnchor>
  <xdr:twoCellAnchor>
    <xdr:from>
      <xdr:col>6</xdr:col>
      <xdr:colOff>66674</xdr:colOff>
      <xdr:row>73</xdr:row>
      <xdr:rowOff>142875</xdr:rowOff>
    </xdr:from>
    <xdr:to>
      <xdr:col>15</xdr:col>
      <xdr:colOff>38100</xdr:colOff>
      <xdr:row>82</xdr:row>
      <xdr:rowOff>85725</xdr:rowOff>
    </xdr:to>
    <xdr:graphicFrame macro="">
      <xdr:nvGraphicFramePr>
        <xdr:cNvPr id="7" name="Diagramm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14</xdr:col>
      <xdr:colOff>390526</xdr:colOff>
      <xdr:row>75</xdr:row>
      <xdr:rowOff>57150</xdr:rowOff>
    </xdr:from>
    <xdr:to>
      <xdr:col>15</xdr:col>
      <xdr:colOff>180976</xdr:colOff>
      <xdr:row>77</xdr:row>
      <xdr:rowOff>47625</xdr:rowOff>
    </xdr:to>
    <xdr:sp macro="" textlink="">
      <xdr:nvSpPr>
        <xdr:cNvPr id="12" name="Textfeld 11"/>
        <xdr:cNvSpPr txBox="1"/>
      </xdr:nvSpPr>
      <xdr:spPr>
        <a:xfrm>
          <a:off x="10248901" y="7181850"/>
          <a:ext cx="514350" cy="3143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de-DE" sz="1400" b="1">
              <a:solidFill>
                <a:sysClr val="windowText" lastClr="000000"/>
              </a:solidFill>
            </a:rPr>
            <a:t>AA</a:t>
          </a:r>
        </a:p>
      </xdr:txBody>
    </xdr:sp>
    <xdr:clientData/>
  </xdr:twoCellAnchor>
  <xdr:twoCellAnchor>
    <xdr:from>
      <xdr:col>5</xdr:col>
      <xdr:colOff>266700</xdr:colOff>
      <xdr:row>75</xdr:row>
      <xdr:rowOff>47625</xdr:rowOff>
    </xdr:from>
    <xdr:to>
      <xdr:col>6</xdr:col>
      <xdr:colOff>333375</xdr:colOff>
      <xdr:row>77</xdr:row>
      <xdr:rowOff>38100</xdr:rowOff>
    </xdr:to>
    <xdr:sp macro="" textlink="">
      <xdr:nvSpPr>
        <xdr:cNvPr id="13" name="Textfeld 12"/>
        <xdr:cNvSpPr txBox="1"/>
      </xdr:nvSpPr>
      <xdr:spPr>
        <a:xfrm>
          <a:off x="3886200" y="7172325"/>
          <a:ext cx="514350" cy="3143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de-DE" sz="1400" b="1">
              <a:solidFill>
                <a:sysClr val="windowText" lastClr="000000"/>
              </a:solidFill>
            </a:rPr>
            <a:t>AC</a:t>
          </a:r>
        </a:p>
      </xdr:txBody>
    </xdr:sp>
    <xdr:clientData/>
  </xdr:twoCellAnchor>
  <xdr:twoCellAnchor>
    <xdr:from>
      <xdr:col>4</xdr:col>
      <xdr:colOff>466725</xdr:colOff>
      <xdr:row>56</xdr:row>
      <xdr:rowOff>47623</xdr:rowOff>
    </xdr:from>
    <xdr:to>
      <xdr:col>5</xdr:col>
      <xdr:colOff>217567</xdr:colOff>
      <xdr:row>59</xdr:row>
      <xdr:rowOff>29848</xdr:rowOff>
    </xdr:to>
    <xdr:grpSp>
      <xdr:nvGrpSpPr>
        <xdr:cNvPr id="57" name="Gruppieren 56"/>
        <xdr:cNvGrpSpPr/>
      </xdr:nvGrpSpPr>
      <xdr:grpSpPr>
        <a:xfrm>
          <a:off x="1914525" y="9153523"/>
          <a:ext cx="474742" cy="468000"/>
          <a:chOff x="1602983" y="3067050"/>
          <a:chExt cx="474742" cy="661006"/>
        </a:xfrm>
      </xdr:grpSpPr>
      <xdr:sp macro="" textlink="">
        <xdr:nvSpPr>
          <xdr:cNvPr id="58" name="Ellipse 57"/>
          <xdr:cNvSpPr/>
        </xdr:nvSpPr>
        <xdr:spPr>
          <a:xfrm>
            <a:off x="1609725" y="3067050"/>
            <a:ext cx="468000" cy="661006"/>
          </a:xfrm>
          <a:prstGeom prst="ellipse">
            <a:avLst/>
          </a:prstGeom>
          <a:solidFill>
            <a:schemeClr val="bg1"/>
          </a:solidFill>
          <a:ln>
            <a:solidFill>
              <a:schemeClr val="tx1">
                <a:lumMod val="85000"/>
                <a:lumOff val="1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59" name="Textfeld 58"/>
          <xdr:cNvSpPr txBox="1"/>
        </xdr:nvSpPr>
        <xdr:spPr>
          <a:xfrm>
            <a:off x="1602983" y="3194963"/>
            <a:ext cx="432403" cy="4804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GB" sz="1500" b="1">
                <a:latin typeface="American Typewriter"/>
                <a:cs typeface="American Typewriter"/>
              </a:rPr>
              <a:t>  </a:t>
            </a:r>
            <a:r>
              <a:rPr lang="en-GB" sz="1500" b="1">
                <a:solidFill>
                  <a:schemeClr val="tx1"/>
                </a:solidFill>
                <a:latin typeface="Ayuthaya"/>
                <a:cs typeface="Ayuthaya"/>
              </a:rPr>
              <a:t>1</a:t>
            </a:r>
          </a:p>
        </xdr:txBody>
      </xdr:sp>
    </xdr:grpSp>
    <xdr:clientData/>
  </xdr:twoCellAnchor>
  <xdr:twoCellAnchor>
    <xdr:from>
      <xdr:col>4</xdr:col>
      <xdr:colOff>466725</xdr:colOff>
      <xdr:row>100</xdr:row>
      <xdr:rowOff>9525</xdr:rowOff>
    </xdr:from>
    <xdr:to>
      <xdr:col>5</xdr:col>
      <xdr:colOff>217567</xdr:colOff>
      <xdr:row>102</xdr:row>
      <xdr:rowOff>153675</xdr:rowOff>
    </xdr:to>
    <xdr:grpSp>
      <xdr:nvGrpSpPr>
        <xdr:cNvPr id="60" name="Gruppieren 59"/>
        <xdr:cNvGrpSpPr/>
      </xdr:nvGrpSpPr>
      <xdr:grpSpPr>
        <a:xfrm>
          <a:off x="1914525" y="16230600"/>
          <a:ext cx="474742" cy="468000"/>
          <a:chOff x="1602983" y="3067050"/>
          <a:chExt cx="474742" cy="661006"/>
        </a:xfrm>
      </xdr:grpSpPr>
      <xdr:sp macro="" textlink="">
        <xdr:nvSpPr>
          <xdr:cNvPr id="61" name="Ellipse 60"/>
          <xdr:cNvSpPr/>
        </xdr:nvSpPr>
        <xdr:spPr>
          <a:xfrm>
            <a:off x="1609725" y="3067050"/>
            <a:ext cx="468000" cy="661006"/>
          </a:xfrm>
          <a:prstGeom prst="ellipse">
            <a:avLst/>
          </a:prstGeom>
          <a:solidFill>
            <a:schemeClr val="bg1"/>
          </a:solidFill>
          <a:ln>
            <a:solidFill>
              <a:schemeClr val="tx1">
                <a:lumMod val="85000"/>
                <a:lumOff val="1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62" name="Textfeld 61"/>
          <xdr:cNvSpPr txBox="1"/>
        </xdr:nvSpPr>
        <xdr:spPr>
          <a:xfrm>
            <a:off x="1602983" y="3194963"/>
            <a:ext cx="432403" cy="4804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GB" sz="1500" b="1">
                <a:latin typeface="American Typewriter"/>
                <a:cs typeface="American Typewriter"/>
              </a:rPr>
              <a:t>  </a:t>
            </a:r>
            <a:r>
              <a:rPr lang="en-GB" sz="1500" b="1">
                <a:solidFill>
                  <a:schemeClr val="tx1"/>
                </a:solidFill>
                <a:latin typeface="Ayuthaya"/>
                <a:cs typeface="Ayuthaya"/>
              </a:rPr>
              <a:t>3</a:t>
            </a:r>
          </a:p>
        </xdr:txBody>
      </xdr:sp>
    </xdr:grpSp>
    <xdr:clientData/>
  </xdr:twoCellAnchor>
  <xdr:twoCellAnchor>
    <xdr:from>
      <xdr:col>4</xdr:col>
      <xdr:colOff>466725</xdr:colOff>
      <xdr:row>85</xdr:row>
      <xdr:rowOff>19050</xdr:rowOff>
    </xdr:from>
    <xdr:to>
      <xdr:col>5</xdr:col>
      <xdr:colOff>217567</xdr:colOff>
      <xdr:row>88</xdr:row>
      <xdr:rowOff>1275</xdr:rowOff>
    </xdr:to>
    <xdr:grpSp>
      <xdr:nvGrpSpPr>
        <xdr:cNvPr id="63" name="Gruppieren 62"/>
        <xdr:cNvGrpSpPr/>
      </xdr:nvGrpSpPr>
      <xdr:grpSpPr>
        <a:xfrm>
          <a:off x="1914525" y="13811250"/>
          <a:ext cx="474742" cy="468000"/>
          <a:chOff x="1602983" y="3067050"/>
          <a:chExt cx="474742" cy="661006"/>
        </a:xfrm>
      </xdr:grpSpPr>
      <xdr:sp macro="" textlink="">
        <xdr:nvSpPr>
          <xdr:cNvPr id="64" name="Ellipse 63"/>
          <xdr:cNvSpPr/>
        </xdr:nvSpPr>
        <xdr:spPr>
          <a:xfrm>
            <a:off x="1609725" y="3067050"/>
            <a:ext cx="468000" cy="661006"/>
          </a:xfrm>
          <a:prstGeom prst="ellipse">
            <a:avLst/>
          </a:prstGeom>
          <a:solidFill>
            <a:schemeClr val="bg1"/>
          </a:solidFill>
          <a:ln>
            <a:solidFill>
              <a:schemeClr val="tx1">
                <a:lumMod val="85000"/>
                <a:lumOff val="1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65" name="Textfeld 64"/>
          <xdr:cNvSpPr txBox="1"/>
        </xdr:nvSpPr>
        <xdr:spPr>
          <a:xfrm>
            <a:off x="1602983" y="3194963"/>
            <a:ext cx="432403" cy="4804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GB" sz="1500" b="1">
                <a:latin typeface="American Typewriter"/>
                <a:cs typeface="American Typewriter"/>
              </a:rPr>
              <a:t>  </a:t>
            </a:r>
            <a:r>
              <a:rPr lang="en-GB" sz="1500" b="1">
                <a:solidFill>
                  <a:schemeClr val="tx1"/>
                </a:solidFill>
                <a:latin typeface="Ayuthaya"/>
                <a:cs typeface="Ayuthaya"/>
              </a:rPr>
              <a:t>2</a:t>
            </a:r>
          </a:p>
        </xdr:txBody>
      </xdr:sp>
    </xdr:grpSp>
    <xdr:clientData/>
  </xdr:twoCellAnchor>
  <xdr:twoCellAnchor>
    <xdr:from>
      <xdr:col>4</xdr:col>
      <xdr:colOff>521092</xdr:colOff>
      <xdr:row>7</xdr:row>
      <xdr:rowOff>123825</xdr:rowOff>
    </xdr:from>
    <xdr:to>
      <xdr:col>5</xdr:col>
      <xdr:colOff>265192</xdr:colOff>
      <xdr:row>11</xdr:row>
      <xdr:rowOff>30686</xdr:rowOff>
    </xdr:to>
    <xdr:grpSp>
      <xdr:nvGrpSpPr>
        <xdr:cNvPr id="9" name="Gruppieren 8"/>
        <xdr:cNvGrpSpPr/>
      </xdr:nvGrpSpPr>
      <xdr:grpSpPr>
        <a:xfrm>
          <a:off x="1968892" y="1295400"/>
          <a:ext cx="468000" cy="554561"/>
          <a:chOff x="1921267" y="1600200"/>
          <a:chExt cx="468000" cy="554561"/>
        </a:xfrm>
      </xdr:grpSpPr>
      <xdr:grpSp>
        <xdr:nvGrpSpPr>
          <xdr:cNvPr id="51" name="Gruppieren 50"/>
          <xdr:cNvGrpSpPr/>
        </xdr:nvGrpSpPr>
        <xdr:grpSpPr>
          <a:xfrm>
            <a:off x="1921267" y="1600200"/>
            <a:ext cx="468000" cy="554561"/>
            <a:chOff x="1609725" y="1781175"/>
            <a:chExt cx="468000" cy="554561"/>
          </a:xfrm>
        </xdr:grpSpPr>
        <xdr:sp macro="" textlink="">
          <xdr:nvSpPr>
            <xdr:cNvPr id="52" name="Ellipse 51"/>
            <xdr:cNvSpPr/>
          </xdr:nvSpPr>
          <xdr:spPr>
            <a:xfrm>
              <a:off x="1609725" y="1781175"/>
              <a:ext cx="468000" cy="468000"/>
            </a:xfrm>
            <a:prstGeom prst="ellipse">
              <a:avLst/>
            </a:prstGeom>
            <a:solidFill>
              <a:schemeClr val="bg1"/>
            </a:solidFill>
            <a:ln>
              <a:solidFill>
                <a:schemeClr val="tx1">
                  <a:lumMod val="85000"/>
                  <a:lumOff val="1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53" name="Textfeld 52"/>
            <xdr:cNvSpPr txBox="1"/>
          </xdr:nvSpPr>
          <xdr:spPr>
            <a:xfrm>
              <a:off x="1641083" y="1855275"/>
              <a:ext cx="432403" cy="4804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GB" sz="1500" b="1">
                  <a:latin typeface="American Typewriter"/>
                  <a:cs typeface="American Typewriter"/>
                </a:rPr>
                <a:t> </a:t>
              </a:r>
              <a:r>
                <a:rPr lang="en-GB" sz="1500" b="1">
                  <a:solidFill>
                    <a:schemeClr val="tx1"/>
                  </a:solidFill>
                  <a:latin typeface="Ayuthaya"/>
                  <a:cs typeface="Ayuthaya"/>
                </a:rPr>
                <a:t>?</a:t>
              </a:r>
            </a:p>
          </xdr:txBody>
        </xdr:sp>
      </xdr:grpSp>
      <xdr:pic>
        <xdr:nvPicPr>
          <xdr:cNvPr id="28" name="Grafik 27" descr="http://us.cdn1.123rf.com/168nwm/lhfgraphics/lhfgraphics1201/lhfgraphics120100083/14419927-doodle-style-light-bulb-or-idea-symbol-sketch-in-vector-format.jpg"/>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009775" y="1685925"/>
            <a:ext cx="304800" cy="30480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4</xdr:col>
      <xdr:colOff>492517</xdr:colOff>
      <xdr:row>37</xdr:row>
      <xdr:rowOff>66675</xdr:rowOff>
    </xdr:from>
    <xdr:to>
      <xdr:col>5</xdr:col>
      <xdr:colOff>236617</xdr:colOff>
      <xdr:row>40</xdr:row>
      <xdr:rowOff>135461</xdr:rowOff>
    </xdr:to>
    <xdr:grpSp>
      <xdr:nvGrpSpPr>
        <xdr:cNvPr id="15" name="Gruppieren 14"/>
        <xdr:cNvGrpSpPr/>
      </xdr:nvGrpSpPr>
      <xdr:grpSpPr>
        <a:xfrm>
          <a:off x="1940317" y="6096000"/>
          <a:ext cx="468000" cy="554561"/>
          <a:chOff x="1921267" y="7000875"/>
          <a:chExt cx="468000" cy="554561"/>
        </a:xfrm>
      </xdr:grpSpPr>
      <xdr:grpSp>
        <xdr:nvGrpSpPr>
          <xdr:cNvPr id="54" name="Gruppieren 53"/>
          <xdr:cNvGrpSpPr/>
        </xdr:nvGrpSpPr>
        <xdr:grpSpPr>
          <a:xfrm>
            <a:off x="1921267" y="7000875"/>
            <a:ext cx="468000" cy="554561"/>
            <a:chOff x="1609725" y="3067050"/>
            <a:chExt cx="468000" cy="554561"/>
          </a:xfrm>
        </xdr:grpSpPr>
        <xdr:sp macro="" textlink="">
          <xdr:nvSpPr>
            <xdr:cNvPr id="55" name="Ellipse 54"/>
            <xdr:cNvSpPr/>
          </xdr:nvSpPr>
          <xdr:spPr>
            <a:xfrm>
              <a:off x="1609725" y="3067050"/>
              <a:ext cx="468000" cy="468000"/>
            </a:xfrm>
            <a:prstGeom prst="ellipse">
              <a:avLst/>
            </a:prstGeom>
            <a:solidFill>
              <a:schemeClr val="bg1"/>
            </a:solidFill>
            <a:ln>
              <a:solidFill>
                <a:schemeClr val="tx1">
                  <a:lumMod val="85000"/>
                  <a:lumOff val="1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56" name="Textfeld 55"/>
            <xdr:cNvSpPr txBox="1"/>
          </xdr:nvSpPr>
          <xdr:spPr>
            <a:xfrm>
              <a:off x="1622033" y="3141150"/>
              <a:ext cx="432403" cy="4804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GB" sz="1500" b="1">
                  <a:latin typeface="American Typewriter"/>
                  <a:cs typeface="American Typewriter"/>
                </a:rPr>
                <a:t>  </a:t>
              </a:r>
              <a:r>
                <a:rPr lang="en-GB" sz="1500" b="1">
                  <a:solidFill>
                    <a:schemeClr val="tx1"/>
                  </a:solidFill>
                  <a:latin typeface="Ayuthaya"/>
                  <a:cs typeface="Ayuthaya"/>
                </a:rPr>
                <a:t>!</a:t>
              </a:r>
            </a:p>
          </xdr:txBody>
        </xdr:sp>
      </xdr:grpSp>
      <xdr:pic>
        <xdr:nvPicPr>
          <xdr:cNvPr id="29" name="Grafik 28" descr="http://www.dorsetpeoplefirst.co.uk/images/work_symbol.gif"/>
          <xdr:cNvPicPr>
            <a:picLocks noChangeAspect="1" noChangeArrowheads="1"/>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l="4000" t="50290" r="50286" b="4046"/>
          <a:stretch/>
        </xdr:blipFill>
        <xdr:spPr bwMode="auto">
          <a:xfrm>
            <a:off x="2019300" y="7086600"/>
            <a:ext cx="308658" cy="30480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17</xdr:col>
      <xdr:colOff>9524</xdr:colOff>
      <xdr:row>10</xdr:row>
      <xdr:rowOff>19050</xdr:rowOff>
    </xdr:from>
    <xdr:to>
      <xdr:col>22</xdr:col>
      <xdr:colOff>723899</xdr:colOff>
      <xdr:row>30</xdr:row>
      <xdr:rowOff>91095</xdr:rowOff>
    </xdr:to>
    <xdr:pic>
      <xdr:nvPicPr>
        <xdr:cNvPr id="14" name="Grafik 13"/>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0039349" y="1676400"/>
          <a:ext cx="4333875" cy="3310545"/>
        </a:xfrm>
        <a:prstGeom prst="rect">
          <a:avLst/>
        </a:prstGeom>
      </xdr:spPr>
    </xdr:pic>
    <xdr:clientData/>
  </xdr:twoCellAnchor>
  <xdr:twoCellAnchor editAs="oneCell">
    <xdr:from>
      <xdr:col>17</xdr:col>
      <xdr:colOff>9525</xdr:colOff>
      <xdr:row>6</xdr:row>
      <xdr:rowOff>95250</xdr:rowOff>
    </xdr:from>
    <xdr:to>
      <xdr:col>17</xdr:col>
      <xdr:colOff>475615</xdr:colOff>
      <xdr:row>9</xdr:row>
      <xdr:rowOff>5080</xdr:rowOff>
    </xdr:to>
    <xdr:pic>
      <xdr:nvPicPr>
        <xdr:cNvPr id="33" name="Bild 2" descr="http://publicdomainvectors.org/photos/1381070386.png"/>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0039350" y="1066800"/>
          <a:ext cx="466090" cy="43370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6</xdr:col>
      <xdr:colOff>47625</xdr:colOff>
      <xdr:row>2</xdr:row>
      <xdr:rowOff>38100</xdr:rowOff>
    </xdr:from>
    <xdr:to>
      <xdr:col>6</xdr:col>
      <xdr:colOff>447675</xdr:colOff>
      <xdr:row>4</xdr:row>
      <xdr:rowOff>114300</xdr:rowOff>
    </xdr:to>
    <xdr:pic>
      <xdr:nvPicPr>
        <xdr:cNvPr id="2" name="Grafik 1" descr="http://forest-carbon.org/wp-content/uploads/2011/05/gizlogo-standard-rgb-300-300x300.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200025"/>
          <a:ext cx="400050" cy="400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13</xdr:col>
      <xdr:colOff>257174</xdr:colOff>
      <xdr:row>2</xdr:row>
      <xdr:rowOff>38100</xdr:rowOff>
    </xdr:from>
    <xdr:to>
      <xdr:col>14</xdr:col>
      <xdr:colOff>676274</xdr:colOff>
      <xdr:row>4</xdr:row>
      <xdr:rowOff>114300</xdr:rowOff>
    </xdr:to>
    <xdr:grpSp>
      <xdr:nvGrpSpPr>
        <xdr:cNvPr id="3" name="Gruppieren 2"/>
        <xdr:cNvGrpSpPr/>
      </xdr:nvGrpSpPr>
      <xdr:grpSpPr>
        <a:xfrm>
          <a:off x="7943849" y="361950"/>
          <a:ext cx="1143000" cy="400050"/>
          <a:chOff x="5810249" y="200025"/>
          <a:chExt cx="1304925" cy="400050"/>
        </a:xfrm>
      </xdr:grpSpPr>
      <xdr:pic>
        <xdr:nvPicPr>
          <xdr:cNvPr id="4" name="Grafik 3" descr="http://forest-carbon.org/wp-content/uploads/2011/05/gizlogo-standard-rgb-300-300x300.pn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810249" y="200025"/>
            <a:ext cx="1304925" cy="40005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5" name="Textfeld 4"/>
          <xdr:cNvSpPr txBox="1"/>
        </xdr:nvSpPr>
        <xdr:spPr>
          <a:xfrm>
            <a:off x="5920018" y="228600"/>
            <a:ext cx="1181100" cy="3143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de-DE" sz="1600" b="1">
                <a:solidFill>
                  <a:schemeClr val="tx1"/>
                </a:solidFill>
              </a:rPr>
              <a:t>MACC</a:t>
            </a:r>
          </a:p>
        </xdr:txBody>
      </xdr:sp>
    </xdr:grpSp>
    <xdr:clientData/>
  </xdr:twoCellAnchor>
  <xdr:twoCellAnchor>
    <xdr:from>
      <xdr:col>7</xdr:col>
      <xdr:colOff>28575</xdr:colOff>
      <xdr:row>2</xdr:row>
      <xdr:rowOff>66675</xdr:rowOff>
    </xdr:from>
    <xdr:to>
      <xdr:col>13</xdr:col>
      <xdr:colOff>47625</xdr:colOff>
      <xdr:row>4</xdr:row>
      <xdr:rowOff>76200</xdr:rowOff>
    </xdr:to>
    <xdr:sp macro="" textlink="">
      <xdr:nvSpPr>
        <xdr:cNvPr id="6" name="Textfeld 5"/>
        <xdr:cNvSpPr txBox="1"/>
      </xdr:nvSpPr>
      <xdr:spPr>
        <a:xfrm>
          <a:off x="1238250" y="228600"/>
          <a:ext cx="459105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400" b="1">
              <a:solidFill>
                <a:schemeClr val="bg1"/>
              </a:solidFill>
            </a:rPr>
            <a:t>Monitoring of Adaptation to Climate Change (MACC)</a:t>
          </a:r>
        </a:p>
      </xdr:txBody>
    </xdr:sp>
    <xdr:clientData/>
  </xdr:twoCellAnchor>
  <xdr:twoCellAnchor>
    <xdr:from>
      <xdr:col>16</xdr:col>
      <xdr:colOff>371475</xdr:colOff>
      <xdr:row>3</xdr:row>
      <xdr:rowOff>152400</xdr:rowOff>
    </xdr:from>
    <xdr:to>
      <xdr:col>19</xdr:col>
      <xdr:colOff>333375</xdr:colOff>
      <xdr:row>5</xdr:row>
      <xdr:rowOff>142875</xdr:rowOff>
    </xdr:to>
    <xdr:sp macro="" textlink="">
      <xdr:nvSpPr>
        <xdr:cNvPr id="7" name="Textfeld 6"/>
        <xdr:cNvSpPr txBox="1"/>
      </xdr:nvSpPr>
      <xdr:spPr>
        <a:xfrm>
          <a:off x="11934825" y="638175"/>
          <a:ext cx="1933575" cy="3143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de-DE" sz="1600" b="1">
              <a:solidFill>
                <a:srgbClr val="C00000"/>
              </a:solidFill>
            </a:rPr>
            <a:t>Tutorial </a:t>
          </a:r>
          <a:r>
            <a:rPr lang="de-DE" sz="1600" b="1">
              <a:solidFill>
                <a:schemeClr val="tx1"/>
              </a:solidFill>
            </a:rPr>
            <a:t>Step</a:t>
          </a:r>
          <a:r>
            <a:rPr lang="de-DE" sz="1600" b="1">
              <a:solidFill>
                <a:srgbClr val="C00000"/>
              </a:solidFill>
            </a:rPr>
            <a:t> </a:t>
          </a:r>
          <a:r>
            <a:rPr lang="de-DE" sz="1600" b="1">
              <a:solidFill>
                <a:schemeClr val="tx1"/>
              </a:solidFill>
            </a:rPr>
            <a:t>3</a:t>
          </a:r>
        </a:p>
      </xdr:txBody>
    </xdr:sp>
    <xdr:clientData/>
  </xdr:twoCellAnchor>
  <xdr:twoCellAnchor>
    <xdr:from>
      <xdr:col>16</xdr:col>
      <xdr:colOff>314324</xdr:colOff>
      <xdr:row>215</xdr:row>
      <xdr:rowOff>28575</xdr:rowOff>
    </xdr:from>
    <xdr:to>
      <xdr:col>20</xdr:col>
      <xdr:colOff>752474</xdr:colOff>
      <xdr:row>217</xdr:row>
      <xdr:rowOff>19050</xdr:rowOff>
    </xdr:to>
    <xdr:sp macro="" textlink="">
      <xdr:nvSpPr>
        <xdr:cNvPr id="9" name="Textfeld 8"/>
        <xdr:cNvSpPr txBox="1"/>
      </xdr:nvSpPr>
      <xdr:spPr>
        <a:xfrm>
          <a:off x="11877674" y="7962900"/>
          <a:ext cx="3171825" cy="3143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de-DE" sz="1600" b="1">
              <a:solidFill>
                <a:srgbClr val="C00000"/>
              </a:solidFill>
            </a:rPr>
            <a:t>Tool Box</a:t>
          </a:r>
          <a:r>
            <a:rPr lang="de-DE" sz="1600" b="1" baseline="0">
              <a:solidFill>
                <a:srgbClr val="C00000"/>
              </a:solidFill>
            </a:rPr>
            <a:t> </a:t>
          </a:r>
          <a:r>
            <a:rPr lang="de-DE" sz="1600" b="1">
              <a:solidFill>
                <a:schemeClr val="tx1"/>
              </a:solidFill>
            </a:rPr>
            <a:t>for results</a:t>
          </a:r>
          <a:r>
            <a:rPr lang="de-DE" sz="1600" b="1" baseline="0">
              <a:solidFill>
                <a:schemeClr val="tx1"/>
              </a:solidFill>
            </a:rPr>
            <a:t> framework</a:t>
          </a:r>
          <a:endParaRPr lang="de-DE" sz="1600" b="1">
            <a:solidFill>
              <a:schemeClr val="tx1"/>
            </a:solidFill>
          </a:endParaRPr>
        </a:p>
      </xdr:txBody>
    </xdr:sp>
    <xdr:clientData/>
  </xdr:twoCellAnchor>
  <xdr:twoCellAnchor>
    <xdr:from>
      <xdr:col>17</xdr:col>
      <xdr:colOff>657225</xdr:colOff>
      <xdr:row>243</xdr:row>
      <xdr:rowOff>0</xdr:rowOff>
    </xdr:from>
    <xdr:to>
      <xdr:col>20</xdr:col>
      <xdr:colOff>66675</xdr:colOff>
      <xdr:row>243</xdr:row>
      <xdr:rowOff>0</xdr:rowOff>
    </xdr:to>
    <xdr:cxnSp macro="">
      <xdr:nvCxnSpPr>
        <xdr:cNvPr id="10" name="Gerade Verbindung mit Pfeil 9"/>
        <xdr:cNvCxnSpPr/>
      </xdr:nvCxnSpPr>
      <xdr:spPr>
        <a:xfrm>
          <a:off x="10944225" y="41910000"/>
          <a:ext cx="1676400" cy="0"/>
        </a:xfrm>
        <a:prstGeom prst="straightConnector1">
          <a:avLst/>
        </a:prstGeom>
        <a:ln w="28575">
          <a:solidFill>
            <a:srgbClr val="C00000"/>
          </a:solidFill>
          <a:headEnd type="none" w="med" len="med"/>
          <a:tailEnd type="triangle" w="med" len="med"/>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4</xdr:col>
      <xdr:colOff>476250</xdr:colOff>
      <xdr:row>8</xdr:row>
      <xdr:rowOff>38100</xdr:rowOff>
    </xdr:from>
    <xdr:to>
      <xdr:col>5</xdr:col>
      <xdr:colOff>220350</xdr:colOff>
      <xdr:row>11</xdr:row>
      <xdr:rowOff>106886</xdr:rowOff>
    </xdr:to>
    <xdr:grpSp>
      <xdr:nvGrpSpPr>
        <xdr:cNvPr id="45" name="Gruppieren 44"/>
        <xdr:cNvGrpSpPr/>
      </xdr:nvGrpSpPr>
      <xdr:grpSpPr>
        <a:xfrm>
          <a:off x="1924050" y="1362075"/>
          <a:ext cx="468000" cy="554561"/>
          <a:chOff x="1609725" y="1781175"/>
          <a:chExt cx="468000" cy="554561"/>
        </a:xfrm>
      </xdr:grpSpPr>
      <xdr:sp macro="" textlink="">
        <xdr:nvSpPr>
          <xdr:cNvPr id="46" name="Ellipse 45"/>
          <xdr:cNvSpPr/>
        </xdr:nvSpPr>
        <xdr:spPr>
          <a:xfrm>
            <a:off x="1609725" y="1781175"/>
            <a:ext cx="468000" cy="468000"/>
          </a:xfrm>
          <a:prstGeom prst="ellipse">
            <a:avLst/>
          </a:prstGeom>
          <a:solidFill>
            <a:schemeClr val="bg1"/>
          </a:solidFill>
          <a:ln>
            <a:solidFill>
              <a:schemeClr val="tx1">
                <a:lumMod val="85000"/>
                <a:lumOff val="1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47" name="Textfeld 46"/>
          <xdr:cNvSpPr txBox="1"/>
        </xdr:nvSpPr>
        <xdr:spPr>
          <a:xfrm>
            <a:off x="1641083" y="1855275"/>
            <a:ext cx="432403" cy="4804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GB" sz="1500" b="1">
                <a:latin typeface="American Typewriter"/>
                <a:cs typeface="American Typewriter"/>
              </a:rPr>
              <a:t>  </a:t>
            </a:r>
            <a:r>
              <a:rPr lang="en-GB" sz="1500" b="1">
                <a:solidFill>
                  <a:schemeClr val="tx1"/>
                </a:solidFill>
                <a:latin typeface="Ayuthaya"/>
                <a:cs typeface="Ayuthaya"/>
              </a:rPr>
              <a:t>i</a:t>
            </a:r>
          </a:p>
        </xdr:txBody>
      </xdr:sp>
    </xdr:grpSp>
    <xdr:clientData/>
  </xdr:twoCellAnchor>
  <xdr:twoCellAnchor>
    <xdr:from>
      <xdr:col>4</xdr:col>
      <xdr:colOff>466725</xdr:colOff>
      <xdr:row>54</xdr:row>
      <xdr:rowOff>28575</xdr:rowOff>
    </xdr:from>
    <xdr:to>
      <xdr:col>5</xdr:col>
      <xdr:colOff>217567</xdr:colOff>
      <xdr:row>57</xdr:row>
      <xdr:rowOff>10800</xdr:rowOff>
    </xdr:to>
    <xdr:grpSp>
      <xdr:nvGrpSpPr>
        <xdr:cNvPr id="29" name="Gruppieren 28"/>
        <xdr:cNvGrpSpPr/>
      </xdr:nvGrpSpPr>
      <xdr:grpSpPr>
        <a:xfrm>
          <a:off x="1914525" y="8877300"/>
          <a:ext cx="474742" cy="468000"/>
          <a:chOff x="1602983" y="3067050"/>
          <a:chExt cx="474742" cy="661006"/>
        </a:xfrm>
      </xdr:grpSpPr>
      <xdr:sp macro="" textlink="">
        <xdr:nvSpPr>
          <xdr:cNvPr id="30" name="Ellipse 29"/>
          <xdr:cNvSpPr/>
        </xdr:nvSpPr>
        <xdr:spPr>
          <a:xfrm>
            <a:off x="1609725" y="3067050"/>
            <a:ext cx="468000" cy="661006"/>
          </a:xfrm>
          <a:prstGeom prst="ellipse">
            <a:avLst/>
          </a:prstGeom>
          <a:solidFill>
            <a:schemeClr val="bg1"/>
          </a:solidFill>
          <a:ln>
            <a:solidFill>
              <a:schemeClr val="tx1">
                <a:lumMod val="85000"/>
                <a:lumOff val="1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31" name="Textfeld 30"/>
          <xdr:cNvSpPr txBox="1"/>
        </xdr:nvSpPr>
        <xdr:spPr>
          <a:xfrm>
            <a:off x="1602983" y="3194963"/>
            <a:ext cx="432403" cy="4804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GB" sz="1500" b="1">
                <a:latin typeface="American Typewriter"/>
                <a:cs typeface="American Typewriter"/>
              </a:rPr>
              <a:t>  </a:t>
            </a:r>
            <a:r>
              <a:rPr lang="en-GB" sz="1500" b="1">
                <a:solidFill>
                  <a:schemeClr val="tx1"/>
                </a:solidFill>
                <a:latin typeface="Ayuthaya"/>
                <a:cs typeface="Ayuthaya"/>
              </a:rPr>
              <a:t>3</a:t>
            </a:r>
          </a:p>
        </xdr:txBody>
      </xdr:sp>
    </xdr:grpSp>
    <xdr:clientData/>
  </xdr:twoCellAnchor>
  <xdr:twoCellAnchor>
    <xdr:from>
      <xdr:col>4</xdr:col>
      <xdr:colOff>476250</xdr:colOff>
      <xdr:row>15</xdr:row>
      <xdr:rowOff>0</xdr:rowOff>
    </xdr:from>
    <xdr:to>
      <xdr:col>5</xdr:col>
      <xdr:colOff>235161</xdr:colOff>
      <xdr:row>18</xdr:row>
      <xdr:rowOff>59261</xdr:rowOff>
    </xdr:to>
    <xdr:grpSp>
      <xdr:nvGrpSpPr>
        <xdr:cNvPr id="32" name="Gruppieren 31"/>
        <xdr:cNvGrpSpPr/>
      </xdr:nvGrpSpPr>
      <xdr:grpSpPr>
        <a:xfrm>
          <a:off x="1924050" y="2457450"/>
          <a:ext cx="482811" cy="545036"/>
          <a:chOff x="1609725" y="1781175"/>
          <a:chExt cx="482811" cy="554561"/>
        </a:xfrm>
      </xdr:grpSpPr>
      <xdr:sp macro="" textlink="">
        <xdr:nvSpPr>
          <xdr:cNvPr id="33" name="Ellipse 32"/>
          <xdr:cNvSpPr/>
        </xdr:nvSpPr>
        <xdr:spPr>
          <a:xfrm>
            <a:off x="1609725" y="1781175"/>
            <a:ext cx="468000" cy="468000"/>
          </a:xfrm>
          <a:prstGeom prst="ellipse">
            <a:avLst/>
          </a:prstGeom>
          <a:solidFill>
            <a:schemeClr val="bg1"/>
          </a:solidFill>
          <a:ln>
            <a:solidFill>
              <a:schemeClr val="tx1">
                <a:lumMod val="85000"/>
                <a:lumOff val="1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34" name="Textfeld 33"/>
          <xdr:cNvSpPr txBox="1"/>
        </xdr:nvSpPr>
        <xdr:spPr>
          <a:xfrm>
            <a:off x="1660133" y="1855275"/>
            <a:ext cx="432403" cy="4804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GB" sz="1500" b="1">
                <a:latin typeface="American Typewriter"/>
                <a:cs typeface="American Typewriter"/>
              </a:rPr>
              <a:t> </a:t>
            </a:r>
            <a:r>
              <a:rPr lang="en-GB" sz="1500" b="1">
                <a:solidFill>
                  <a:schemeClr val="tx1"/>
                </a:solidFill>
                <a:latin typeface="Ayuthaya"/>
                <a:cs typeface="Ayuthaya"/>
              </a:rPr>
              <a:t>!</a:t>
            </a:r>
          </a:p>
        </xdr:txBody>
      </xdr:sp>
    </xdr:grpSp>
    <xdr:clientData/>
  </xdr:twoCellAnchor>
  <xdr:twoCellAnchor>
    <xdr:from>
      <xdr:col>4</xdr:col>
      <xdr:colOff>466725</xdr:colOff>
      <xdr:row>39</xdr:row>
      <xdr:rowOff>19050</xdr:rowOff>
    </xdr:from>
    <xdr:to>
      <xdr:col>5</xdr:col>
      <xdr:colOff>217567</xdr:colOff>
      <xdr:row>42</xdr:row>
      <xdr:rowOff>1275</xdr:rowOff>
    </xdr:to>
    <xdr:grpSp>
      <xdr:nvGrpSpPr>
        <xdr:cNvPr id="39" name="Gruppieren 38"/>
        <xdr:cNvGrpSpPr/>
      </xdr:nvGrpSpPr>
      <xdr:grpSpPr>
        <a:xfrm>
          <a:off x="1914525" y="6362700"/>
          <a:ext cx="474742" cy="468000"/>
          <a:chOff x="1602983" y="3067050"/>
          <a:chExt cx="474742" cy="661006"/>
        </a:xfrm>
      </xdr:grpSpPr>
      <xdr:sp macro="" textlink="">
        <xdr:nvSpPr>
          <xdr:cNvPr id="40" name="Ellipse 39"/>
          <xdr:cNvSpPr/>
        </xdr:nvSpPr>
        <xdr:spPr>
          <a:xfrm>
            <a:off x="1609725" y="3067050"/>
            <a:ext cx="468000" cy="661006"/>
          </a:xfrm>
          <a:prstGeom prst="ellipse">
            <a:avLst/>
          </a:prstGeom>
          <a:solidFill>
            <a:schemeClr val="bg1"/>
          </a:solidFill>
          <a:ln>
            <a:solidFill>
              <a:schemeClr val="tx1">
                <a:lumMod val="85000"/>
                <a:lumOff val="1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43" name="Textfeld 42"/>
          <xdr:cNvSpPr txBox="1"/>
        </xdr:nvSpPr>
        <xdr:spPr>
          <a:xfrm>
            <a:off x="1602983" y="3194963"/>
            <a:ext cx="432403" cy="4804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GB" sz="1500" b="1">
                <a:latin typeface="American Typewriter"/>
                <a:cs typeface="American Typewriter"/>
              </a:rPr>
              <a:t>  2</a:t>
            </a:r>
            <a:endParaRPr lang="en-GB" sz="1500" b="1">
              <a:solidFill>
                <a:schemeClr val="tx1"/>
              </a:solidFill>
              <a:latin typeface="Ayuthaya"/>
              <a:cs typeface="Ayuthaya"/>
            </a:endParaRPr>
          </a:p>
        </xdr:txBody>
      </xdr:sp>
    </xdr:grpSp>
    <xdr:clientData/>
  </xdr:twoCellAnchor>
  <xdr:twoCellAnchor>
    <xdr:from>
      <xdr:col>4</xdr:col>
      <xdr:colOff>476250</xdr:colOff>
      <xdr:row>213</xdr:row>
      <xdr:rowOff>19050</xdr:rowOff>
    </xdr:from>
    <xdr:to>
      <xdr:col>5</xdr:col>
      <xdr:colOff>227092</xdr:colOff>
      <xdr:row>216</xdr:row>
      <xdr:rowOff>1275</xdr:rowOff>
    </xdr:to>
    <xdr:grpSp>
      <xdr:nvGrpSpPr>
        <xdr:cNvPr id="44" name="Gruppieren 43"/>
        <xdr:cNvGrpSpPr/>
      </xdr:nvGrpSpPr>
      <xdr:grpSpPr>
        <a:xfrm>
          <a:off x="1924050" y="34594800"/>
          <a:ext cx="474742" cy="468000"/>
          <a:chOff x="1602983" y="3067050"/>
          <a:chExt cx="474742" cy="661006"/>
        </a:xfrm>
      </xdr:grpSpPr>
      <xdr:sp macro="" textlink="">
        <xdr:nvSpPr>
          <xdr:cNvPr id="49" name="Ellipse 48"/>
          <xdr:cNvSpPr/>
        </xdr:nvSpPr>
        <xdr:spPr>
          <a:xfrm>
            <a:off x="1609725" y="3067050"/>
            <a:ext cx="468000" cy="661006"/>
          </a:xfrm>
          <a:prstGeom prst="ellipse">
            <a:avLst/>
          </a:prstGeom>
          <a:solidFill>
            <a:schemeClr val="bg1"/>
          </a:solidFill>
          <a:ln>
            <a:solidFill>
              <a:schemeClr val="tx1">
                <a:lumMod val="85000"/>
                <a:lumOff val="1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51" name="Textfeld 50"/>
          <xdr:cNvSpPr txBox="1"/>
        </xdr:nvSpPr>
        <xdr:spPr>
          <a:xfrm>
            <a:off x="1602983" y="3194963"/>
            <a:ext cx="432403" cy="4804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GB" sz="1500" b="1">
                <a:latin typeface="American Typewriter"/>
                <a:cs typeface="American Typewriter"/>
              </a:rPr>
              <a:t>  </a:t>
            </a:r>
            <a:r>
              <a:rPr lang="en-GB" sz="1500" b="1">
                <a:solidFill>
                  <a:schemeClr val="tx1"/>
                </a:solidFill>
                <a:latin typeface="Ayuthaya"/>
                <a:cs typeface="American Typewriter"/>
              </a:rPr>
              <a:t>4</a:t>
            </a:r>
            <a:endParaRPr lang="en-GB" sz="1500" b="1">
              <a:solidFill>
                <a:schemeClr val="tx1"/>
              </a:solidFill>
              <a:latin typeface="Ayuthaya"/>
              <a:cs typeface="Ayuthaya"/>
            </a:endParaRPr>
          </a:p>
        </xdr:txBody>
      </xdr:sp>
    </xdr:grpSp>
    <xdr:clientData/>
  </xdr:twoCellAnchor>
  <xdr:twoCellAnchor>
    <xdr:from>
      <xdr:col>4</xdr:col>
      <xdr:colOff>466725</xdr:colOff>
      <xdr:row>312</xdr:row>
      <xdr:rowOff>9525</xdr:rowOff>
    </xdr:from>
    <xdr:to>
      <xdr:col>5</xdr:col>
      <xdr:colOff>227092</xdr:colOff>
      <xdr:row>314</xdr:row>
      <xdr:rowOff>153675</xdr:rowOff>
    </xdr:to>
    <xdr:grpSp>
      <xdr:nvGrpSpPr>
        <xdr:cNvPr id="53" name="Gruppieren 52"/>
        <xdr:cNvGrpSpPr/>
      </xdr:nvGrpSpPr>
      <xdr:grpSpPr>
        <a:xfrm>
          <a:off x="1914525" y="50711100"/>
          <a:ext cx="484267" cy="468000"/>
          <a:chOff x="1593458" y="3067050"/>
          <a:chExt cx="484267" cy="661006"/>
        </a:xfrm>
      </xdr:grpSpPr>
      <xdr:sp macro="" textlink="">
        <xdr:nvSpPr>
          <xdr:cNvPr id="55" name="Ellipse 54"/>
          <xdr:cNvSpPr/>
        </xdr:nvSpPr>
        <xdr:spPr>
          <a:xfrm>
            <a:off x="1609725" y="3067050"/>
            <a:ext cx="468000" cy="661006"/>
          </a:xfrm>
          <a:prstGeom prst="ellipse">
            <a:avLst/>
          </a:prstGeom>
          <a:solidFill>
            <a:schemeClr val="bg1"/>
          </a:solidFill>
          <a:ln>
            <a:solidFill>
              <a:schemeClr val="tx1">
                <a:lumMod val="85000"/>
                <a:lumOff val="1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56" name="Textfeld 55"/>
          <xdr:cNvSpPr txBox="1"/>
        </xdr:nvSpPr>
        <xdr:spPr>
          <a:xfrm>
            <a:off x="1593458" y="3194963"/>
            <a:ext cx="432403" cy="4804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GB" sz="1500" b="1">
                <a:latin typeface="American Typewriter"/>
                <a:cs typeface="American Typewriter"/>
              </a:rPr>
              <a:t>  </a:t>
            </a:r>
            <a:r>
              <a:rPr lang="en-GB" sz="1500" b="1">
                <a:solidFill>
                  <a:schemeClr val="tx1"/>
                </a:solidFill>
                <a:latin typeface="Ayuthaya"/>
                <a:cs typeface="Ayuthaya"/>
              </a:rPr>
              <a:t>6</a:t>
            </a:r>
          </a:p>
        </xdr:txBody>
      </xdr:sp>
    </xdr:grpSp>
    <xdr:clientData/>
  </xdr:twoCellAnchor>
  <xdr:twoCellAnchor editAs="oneCell">
    <xdr:from>
      <xdr:col>4</xdr:col>
      <xdr:colOff>571500</xdr:colOff>
      <xdr:row>8</xdr:row>
      <xdr:rowOff>123825</xdr:rowOff>
    </xdr:from>
    <xdr:to>
      <xdr:col>5</xdr:col>
      <xdr:colOff>152400</xdr:colOff>
      <xdr:row>10</xdr:row>
      <xdr:rowOff>104775</xdr:rowOff>
    </xdr:to>
    <xdr:pic>
      <xdr:nvPicPr>
        <xdr:cNvPr id="57" name="Grafik 56" descr="http://us.cdn1.123rf.com/168nwm/lhfgraphics/lhfgraphics1201/lhfgraphics120100083/14419927-doodle-style-light-bulb-or-idea-symbol-sketch-in-vector-format.jp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019300" y="1419225"/>
          <a:ext cx="304800" cy="304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561975</xdr:colOff>
      <xdr:row>15</xdr:row>
      <xdr:rowOff>76200</xdr:rowOff>
    </xdr:from>
    <xdr:to>
      <xdr:col>5</xdr:col>
      <xdr:colOff>146733</xdr:colOff>
      <xdr:row>17</xdr:row>
      <xdr:rowOff>57150</xdr:rowOff>
    </xdr:to>
    <xdr:pic>
      <xdr:nvPicPr>
        <xdr:cNvPr id="58" name="Grafik 57" descr="http://www.dorsetpeoplefirst.co.uk/images/work_symbol.gif"/>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4000" t="50290" r="50286" b="4046"/>
        <a:stretch/>
      </xdr:blipFill>
      <xdr:spPr bwMode="auto">
        <a:xfrm>
          <a:off x="2009775" y="2990850"/>
          <a:ext cx="308658" cy="304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476250</xdr:colOff>
      <xdr:row>26</xdr:row>
      <xdr:rowOff>9525</xdr:rowOff>
    </xdr:from>
    <xdr:to>
      <xdr:col>5</xdr:col>
      <xdr:colOff>227092</xdr:colOff>
      <xdr:row>28</xdr:row>
      <xdr:rowOff>153675</xdr:rowOff>
    </xdr:to>
    <xdr:grpSp>
      <xdr:nvGrpSpPr>
        <xdr:cNvPr id="59" name="Gruppieren 58"/>
        <xdr:cNvGrpSpPr/>
      </xdr:nvGrpSpPr>
      <xdr:grpSpPr>
        <a:xfrm>
          <a:off x="1924050" y="4248150"/>
          <a:ext cx="474742" cy="468000"/>
          <a:chOff x="1602983" y="3067050"/>
          <a:chExt cx="474742" cy="661006"/>
        </a:xfrm>
      </xdr:grpSpPr>
      <xdr:sp macro="" textlink="">
        <xdr:nvSpPr>
          <xdr:cNvPr id="60" name="Ellipse 59"/>
          <xdr:cNvSpPr/>
        </xdr:nvSpPr>
        <xdr:spPr>
          <a:xfrm>
            <a:off x="1609725" y="3067050"/>
            <a:ext cx="468000" cy="661006"/>
          </a:xfrm>
          <a:prstGeom prst="ellipse">
            <a:avLst/>
          </a:prstGeom>
          <a:solidFill>
            <a:schemeClr val="bg1"/>
          </a:solidFill>
          <a:ln>
            <a:solidFill>
              <a:schemeClr val="tx1">
                <a:lumMod val="85000"/>
                <a:lumOff val="1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61" name="Textfeld 60"/>
          <xdr:cNvSpPr txBox="1"/>
        </xdr:nvSpPr>
        <xdr:spPr>
          <a:xfrm>
            <a:off x="1602983" y="3194963"/>
            <a:ext cx="432403" cy="4804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GB" sz="1500" b="1">
                <a:latin typeface="American Typewriter"/>
                <a:cs typeface="American Typewriter"/>
              </a:rPr>
              <a:t>  </a:t>
            </a:r>
            <a:r>
              <a:rPr lang="en-GB" sz="1500" b="1">
                <a:solidFill>
                  <a:schemeClr val="tx1"/>
                </a:solidFill>
                <a:latin typeface="Ayuthaya"/>
                <a:cs typeface="Ayuthaya"/>
              </a:rPr>
              <a:t>1</a:t>
            </a:r>
          </a:p>
        </xdr:txBody>
      </xdr:sp>
    </xdr:grpSp>
    <xdr:clientData/>
  </xdr:twoCellAnchor>
  <xdr:twoCellAnchor>
    <xdr:from>
      <xdr:col>17</xdr:col>
      <xdr:colOff>76200</xdr:colOff>
      <xdr:row>246</xdr:row>
      <xdr:rowOff>152400</xdr:rowOff>
    </xdr:from>
    <xdr:to>
      <xdr:col>20</xdr:col>
      <xdr:colOff>752475</xdr:colOff>
      <xdr:row>248</xdr:row>
      <xdr:rowOff>142875</xdr:rowOff>
    </xdr:to>
    <xdr:sp macro="" textlink="">
      <xdr:nvSpPr>
        <xdr:cNvPr id="35" name="Textfeld 34"/>
        <xdr:cNvSpPr txBox="1"/>
      </xdr:nvSpPr>
      <xdr:spPr>
        <a:xfrm>
          <a:off x="10317480" y="1821180"/>
          <a:ext cx="2878455" cy="3257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de-DE" sz="1600" b="1">
              <a:solidFill>
                <a:srgbClr val="C00000"/>
              </a:solidFill>
            </a:rPr>
            <a:t>Publication</a:t>
          </a:r>
          <a:r>
            <a:rPr lang="de-DE" sz="1050" b="1" baseline="0">
              <a:solidFill>
                <a:srgbClr val="C00000"/>
              </a:solidFill>
            </a:rPr>
            <a:t> </a:t>
          </a:r>
          <a:r>
            <a:rPr lang="de-DE" sz="1050" b="1" baseline="0">
              <a:solidFill>
                <a:sysClr val="windowText" lastClr="000000"/>
              </a:solidFill>
            </a:rPr>
            <a:t>Adaptation made to measure</a:t>
          </a:r>
          <a:endParaRPr lang="de-DE" sz="1800" b="1">
            <a:solidFill>
              <a:sysClr val="windowText" lastClr="000000"/>
            </a:solidFill>
          </a:endParaRPr>
        </a:p>
      </xdr:txBody>
    </xdr:sp>
    <xdr:clientData/>
  </xdr:twoCellAnchor>
  <xdr:twoCellAnchor>
    <xdr:from>
      <xdr:col>17</xdr:col>
      <xdr:colOff>76200</xdr:colOff>
      <xdr:row>258</xdr:row>
      <xdr:rowOff>152400</xdr:rowOff>
    </xdr:from>
    <xdr:to>
      <xdr:col>20</xdr:col>
      <xdr:colOff>752475</xdr:colOff>
      <xdr:row>260</xdr:row>
      <xdr:rowOff>142875</xdr:rowOff>
    </xdr:to>
    <xdr:sp macro="" textlink="">
      <xdr:nvSpPr>
        <xdr:cNvPr id="36" name="Textfeld 35"/>
        <xdr:cNvSpPr txBox="1"/>
      </xdr:nvSpPr>
      <xdr:spPr>
        <a:xfrm>
          <a:off x="10363200" y="41386125"/>
          <a:ext cx="2927985"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de-DE" sz="1600" b="1">
              <a:solidFill>
                <a:srgbClr val="C00000"/>
              </a:solidFill>
            </a:rPr>
            <a:t>Instruments</a:t>
          </a:r>
          <a:r>
            <a:rPr lang="de-DE" sz="1600" b="1" baseline="0">
              <a:solidFill>
                <a:srgbClr val="C00000"/>
              </a:solidFill>
            </a:rPr>
            <a:t> </a:t>
          </a:r>
          <a:endParaRPr lang="de-DE" sz="1800" b="1">
            <a:solidFill>
              <a:sysClr val="windowText" lastClr="000000"/>
            </a:solidFill>
          </a:endParaRPr>
        </a:p>
      </xdr:txBody>
    </xdr:sp>
    <xdr:clientData/>
  </xdr:twoCellAnchor>
  <xdr:twoCellAnchor>
    <xdr:from>
      <xdr:col>17</xdr:col>
      <xdr:colOff>95250</xdr:colOff>
      <xdr:row>38</xdr:row>
      <xdr:rowOff>0</xdr:rowOff>
    </xdr:from>
    <xdr:to>
      <xdr:col>20</xdr:col>
      <xdr:colOff>276225</xdr:colOff>
      <xdr:row>39</xdr:row>
      <xdr:rowOff>152400</xdr:rowOff>
    </xdr:to>
    <xdr:sp macro="" textlink="">
      <xdr:nvSpPr>
        <xdr:cNvPr id="37" name="Textfeld 36"/>
        <xdr:cNvSpPr txBox="1"/>
      </xdr:nvSpPr>
      <xdr:spPr>
        <a:xfrm>
          <a:off x="10125075" y="6153150"/>
          <a:ext cx="2390775" cy="3143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de-DE" sz="1600" b="1">
              <a:solidFill>
                <a:srgbClr val="C00000"/>
              </a:solidFill>
            </a:rPr>
            <a:t>Components </a:t>
          </a:r>
          <a:r>
            <a:rPr lang="de-DE" sz="1600" b="1">
              <a:solidFill>
                <a:sysClr val="windowText" lastClr="000000"/>
              </a:solidFill>
            </a:rPr>
            <a:t>-</a:t>
          </a:r>
          <a:r>
            <a:rPr lang="de-DE" sz="1400" b="1">
              <a:solidFill>
                <a:srgbClr val="C00000"/>
              </a:solidFill>
            </a:rPr>
            <a:t> </a:t>
          </a:r>
          <a:r>
            <a:rPr lang="de-DE" sz="1400" b="1">
              <a:solidFill>
                <a:schemeClr val="tx1"/>
              </a:solidFill>
            </a:rPr>
            <a:t>definition</a:t>
          </a:r>
          <a:endParaRPr lang="de-DE" sz="1600" b="1">
            <a:solidFill>
              <a:schemeClr val="tx1"/>
            </a:solidFill>
          </a:endParaRPr>
        </a:p>
      </xdr:txBody>
    </xdr:sp>
    <xdr:clientData/>
  </xdr:twoCellAnchor>
  <xdr:twoCellAnchor>
    <xdr:from>
      <xdr:col>17</xdr:col>
      <xdr:colOff>76200</xdr:colOff>
      <xdr:row>252</xdr:row>
      <xdr:rowOff>152400</xdr:rowOff>
    </xdr:from>
    <xdr:to>
      <xdr:col>20</xdr:col>
      <xdr:colOff>752475</xdr:colOff>
      <xdr:row>254</xdr:row>
      <xdr:rowOff>142875</xdr:rowOff>
    </xdr:to>
    <xdr:sp macro="" textlink="">
      <xdr:nvSpPr>
        <xdr:cNvPr id="38" name="Textfeld 37"/>
        <xdr:cNvSpPr txBox="1"/>
      </xdr:nvSpPr>
      <xdr:spPr>
        <a:xfrm>
          <a:off x="10363200" y="41386125"/>
          <a:ext cx="2927985"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de-DE" sz="1600" b="1">
              <a:solidFill>
                <a:srgbClr val="C00000"/>
              </a:solidFill>
            </a:rPr>
            <a:t>Handbook </a:t>
          </a:r>
          <a:r>
            <a:rPr lang="de-DE" sz="1050" b="1" baseline="0">
              <a:solidFill>
                <a:sysClr val="windowText" lastClr="000000"/>
              </a:solidFill>
            </a:rPr>
            <a:t>regarding results frameworks</a:t>
          </a:r>
          <a:endParaRPr lang="de-DE" sz="1800" b="1">
            <a:solidFill>
              <a:sysClr val="windowText" lastClr="000000"/>
            </a:solidFill>
          </a:endParaRPr>
        </a:p>
      </xdr:txBody>
    </xdr:sp>
    <xdr:clientData/>
  </xdr:twoCellAnchor>
  <xdr:twoCellAnchor>
    <xdr:from>
      <xdr:col>4</xdr:col>
      <xdr:colOff>476250</xdr:colOff>
      <xdr:row>285</xdr:row>
      <xdr:rowOff>0</xdr:rowOff>
    </xdr:from>
    <xdr:to>
      <xdr:col>5</xdr:col>
      <xdr:colOff>236617</xdr:colOff>
      <xdr:row>287</xdr:row>
      <xdr:rowOff>144150</xdr:rowOff>
    </xdr:to>
    <xdr:grpSp>
      <xdr:nvGrpSpPr>
        <xdr:cNvPr id="41" name="Gruppieren 40"/>
        <xdr:cNvGrpSpPr/>
      </xdr:nvGrpSpPr>
      <xdr:grpSpPr>
        <a:xfrm>
          <a:off x="1924050" y="46329600"/>
          <a:ext cx="484267" cy="468000"/>
          <a:chOff x="1593458" y="3067050"/>
          <a:chExt cx="484267" cy="661006"/>
        </a:xfrm>
      </xdr:grpSpPr>
      <xdr:sp macro="" textlink="">
        <xdr:nvSpPr>
          <xdr:cNvPr id="42" name="Ellipse 41"/>
          <xdr:cNvSpPr/>
        </xdr:nvSpPr>
        <xdr:spPr>
          <a:xfrm>
            <a:off x="1609725" y="3067050"/>
            <a:ext cx="468000" cy="661006"/>
          </a:xfrm>
          <a:prstGeom prst="ellipse">
            <a:avLst/>
          </a:prstGeom>
          <a:solidFill>
            <a:schemeClr val="bg1"/>
          </a:solidFill>
          <a:ln>
            <a:solidFill>
              <a:schemeClr val="tx1">
                <a:lumMod val="85000"/>
                <a:lumOff val="1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48" name="Textfeld 47"/>
          <xdr:cNvSpPr txBox="1"/>
        </xdr:nvSpPr>
        <xdr:spPr>
          <a:xfrm>
            <a:off x="1593458" y="3194963"/>
            <a:ext cx="432403" cy="4804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GB" sz="1500" b="1">
                <a:latin typeface="American Typewriter"/>
                <a:cs typeface="American Typewriter"/>
              </a:rPr>
              <a:t>  </a:t>
            </a:r>
            <a:r>
              <a:rPr lang="en-GB" sz="1500" b="1">
                <a:solidFill>
                  <a:schemeClr val="tx1"/>
                </a:solidFill>
                <a:latin typeface="Ayuthaya"/>
                <a:cs typeface="Ayuthaya"/>
              </a:rPr>
              <a:t>5</a:t>
            </a:r>
          </a:p>
        </xdr:txBody>
      </xdr:sp>
    </xdr:grpSp>
    <xdr:clientData/>
  </xdr:twoCellAnchor>
  <xdr:twoCellAnchor editAs="oneCell">
    <xdr:from>
      <xdr:col>16</xdr:col>
      <xdr:colOff>438150</xdr:colOff>
      <xdr:row>6</xdr:row>
      <xdr:rowOff>57150</xdr:rowOff>
    </xdr:from>
    <xdr:to>
      <xdr:col>17</xdr:col>
      <xdr:colOff>456565</xdr:colOff>
      <xdr:row>8</xdr:row>
      <xdr:rowOff>138430</xdr:rowOff>
    </xdr:to>
    <xdr:pic>
      <xdr:nvPicPr>
        <xdr:cNvPr id="50" name="Bild 2" descr="http://publicdomainvectors.org/photos/1381070386.png"/>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0020300" y="1028700"/>
          <a:ext cx="466090" cy="43370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47625</xdr:colOff>
      <xdr:row>2</xdr:row>
      <xdr:rowOff>38100</xdr:rowOff>
    </xdr:from>
    <xdr:to>
      <xdr:col>6</xdr:col>
      <xdr:colOff>447675</xdr:colOff>
      <xdr:row>4</xdr:row>
      <xdr:rowOff>114300</xdr:rowOff>
    </xdr:to>
    <xdr:pic>
      <xdr:nvPicPr>
        <xdr:cNvPr id="2" name="Grafik 1" descr="http://forest-carbon.org/wp-content/uploads/2011/05/gizlogo-standard-rgb-300-300x300.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200025"/>
          <a:ext cx="400050" cy="400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13</xdr:col>
      <xdr:colOff>257174</xdr:colOff>
      <xdr:row>2</xdr:row>
      <xdr:rowOff>38100</xdr:rowOff>
    </xdr:from>
    <xdr:to>
      <xdr:col>14</xdr:col>
      <xdr:colOff>676274</xdr:colOff>
      <xdr:row>4</xdr:row>
      <xdr:rowOff>114300</xdr:rowOff>
    </xdr:to>
    <xdr:grpSp>
      <xdr:nvGrpSpPr>
        <xdr:cNvPr id="3" name="Gruppieren 2"/>
        <xdr:cNvGrpSpPr/>
      </xdr:nvGrpSpPr>
      <xdr:grpSpPr>
        <a:xfrm>
          <a:off x="7943849" y="361950"/>
          <a:ext cx="1143000" cy="400050"/>
          <a:chOff x="5810249" y="200025"/>
          <a:chExt cx="1304925" cy="400050"/>
        </a:xfrm>
      </xdr:grpSpPr>
      <xdr:pic>
        <xdr:nvPicPr>
          <xdr:cNvPr id="4" name="Grafik 3" descr="http://forest-carbon.org/wp-content/uploads/2011/05/gizlogo-standard-rgb-300-300x300.pn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810249" y="200025"/>
            <a:ext cx="1304925" cy="40005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5" name="Textfeld 4"/>
          <xdr:cNvSpPr txBox="1"/>
        </xdr:nvSpPr>
        <xdr:spPr>
          <a:xfrm>
            <a:off x="5920018" y="228600"/>
            <a:ext cx="1181100" cy="3143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de-DE" sz="1600" b="1">
                <a:solidFill>
                  <a:schemeClr val="tx1"/>
                </a:solidFill>
              </a:rPr>
              <a:t>MACC</a:t>
            </a:r>
          </a:p>
        </xdr:txBody>
      </xdr:sp>
    </xdr:grpSp>
    <xdr:clientData/>
  </xdr:twoCellAnchor>
  <xdr:twoCellAnchor>
    <xdr:from>
      <xdr:col>7</xdr:col>
      <xdr:colOff>28575</xdr:colOff>
      <xdr:row>2</xdr:row>
      <xdr:rowOff>66675</xdr:rowOff>
    </xdr:from>
    <xdr:to>
      <xdr:col>13</xdr:col>
      <xdr:colOff>47625</xdr:colOff>
      <xdr:row>4</xdr:row>
      <xdr:rowOff>76200</xdr:rowOff>
    </xdr:to>
    <xdr:sp macro="" textlink="">
      <xdr:nvSpPr>
        <xdr:cNvPr id="6" name="Textfeld 5"/>
        <xdr:cNvSpPr txBox="1"/>
      </xdr:nvSpPr>
      <xdr:spPr>
        <a:xfrm>
          <a:off x="1238250" y="228600"/>
          <a:ext cx="459105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200" b="1">
              <a:solidFill>
                <a:schemeClr val="bg1"/>
              </a:solidFill>
            </a:rPr>
            <a:t>GIZ Monitoring of Adaptation to Climate Change (MACC)</a:t>
          </a:r>
        </a:p>
      </xdr:txBody>
    </xdr:sp>
    <xdr:clientData/>
  </xdr:twoCellAnchor>
  <xdr:twoCellAnchor>
    <xdr:from>
      <xdr:col>16</xdr:col>
      <xdr:colOff>371475</xdr:colOff>
      <xdr:row>3</xdr:row>
      <xdr:rowOff>152400</xdr:rowOff>
    </xdr:from>
    <xdr:to>
      <xdr:col>19</xdr:col>
      <xdr:colOff>333375</xdr:colOff>
      <xdr:row>5</xdr:row>
      <xdr:rowOff>142875</xdr:rowOff>
    </xdr:to>
    <xdr:sp macro="" textlink="">
      <xdr:nvSpPr>
        <xdr:cNvPr id="7" name="Textfeld 6"/>
        <xdr:cNvSpPr txBox="1"/>
      </xdr:nvSpPr>
      <xdr:spPr>
        <a:xfrm>
          <a:off x="11934825" y="638175"/>
          <a:ext cx="1933575" cy="3143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de-DE" sz="1600" b="1">
              <a:solidFill>
                <a:srgbClr val="C00000"/>
              </a:solidFill>
            </a:rPr>
            <a:t>Tutorial </a:t>
          </a:r>
          <a:r>
            <a:rPr lang="de-DE" sz="1600" b="1">
              <a:solidFill>
                <a:schemeClr val="tx1"/>
              </a:solidFill>
            </a:rPr>
            <a:t>Step 4</a:t>
          </a:r>
        </a:p>
      </xdr:txBody>
    </xdr:sp>
    <xdr:clientData/>
  </xdr:twoCellAnchor>
  <xdr:twoCellAnchor>
    <xdr:from>
      <xdr:col>4</xdr:col>
      <xdr:colOff>476250</xdr:colOff>
      <xdr:row>9</xdr:row>
      <xdr:rowOff>142875</xdr:rowOff>
    </xdr:from>
    <xdr:to>
      <xdr:col>5</xdr:col>
      <xdr:colOff>220350</xdr:colOff>
      <xdr:row>13</xdr:row>
      <xdr:rowOff>49736</xdr:rowOff>
    </xdr:to>
    <xdr:grpSp>
      <xdr:nvGrpSpPr>
        <xdr:cNvPr id="8" name="Gruppieren 7"/>
        <xdr:cNvGrpSpPr/>
      </xdr:nvGrpSpPr>
      <xdr:grpSpPr>
        <a:xfrm>
          <a:off x="1924050" y="1628775"/>
          <a:ext cx="468000" cy="554561"/>
          <a:chOff x="1609725" y="1781175"/>
          <a:chExt cx="468000" cy="554561"/>
        </a:xfrm>
      </xdr:grpSpPr>
      <xdr:sp macro="" textlink="">
        <xdr:nvSpPr>
          <xdr:cNvPr id="9" name="Ellipse 8"/>
          <xdr:cNvSpPr/>
        </xdr:nvSpPr>
        <xdr:spPr>
          <a:xfrm>
            <a:off x="1609725" y="1781175"/>
            <a:ext cx="468000" cy="468000"/>
          </a:xfrm>
          <a:prstGeom prst="ellipse">
            <a:avLst/>
          </a:prstGeom>
          <a:solidFill>
            <a:schemeClr val="bg1"/>
          </a:solidFill>
          <a:ln>
            <a:solidFill>
              <a:schemeClr val="tx1">
                <a:lumMod val="85000"/>
                <a:lumOff val="1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10" name="Textfeld 9"/>
          <xdr:cNvSpPr txBox="1"/>
        </xdr:nvSpPr>
        <xdr:spPr>
          <a:xfrm>
            <a:off x="1641083" y="1855275"/>
            <a:ext cx="432403" cy="4804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GB" sz="1500" b="1">
                <a:latin typeface="American Typewriter"/>
                <a:cs typeface="American Typewriter"/>
              </a:rPr>
              <a:t> </a:t>
            </a:r>
            <a:r>
              <a:rPr lang="en-GB" sz="1500" b="1">
                <a:solidFill>
                  <a:schemeClr val="tx1"/>
                </a:solidFill>
                <a:latin typeface="Ayuthaya"/>
                <a:cs typeface="Ayuthaya"/>
              </a:rPr>
              <a:t>?</a:t>
            </a:r>
          </a:p>
        </xdr:txBody>
      </xdr:sp>
    </xdr:grpSp>
    <xdr:clientData/>
  </xdr:twoCellAnchor>
  <xdr:twoCellAnchor>
    <xdr:from>
      <xdr:col>4</xdr:col>
      <xdr:colOff>476250</xdr:colOff>
      <xdr:row>22</xdr:row>
      <xdr:rowOff>152400</xdr:rowOff>
    </xdr:from>
    <xdr:to>
      <xdr:col>5</xdr:col>
      <xdr:colOff>263736</xdr:colOff>
      <xdr:row>26</xdr:row>
      <xdr:rowOff>59261</xdr:rowOff>
    </xdr:to>
    <xdr:grpSp>
      <xdr:nvGrpSpPr>
        <xdr:cNvPr id="19" name="Gruppieren 18"/>
        <xdr:cNvGrpSpPr/>
      </xdr:nvGrpSpPr>
      <xdr:grpSpPr>
        <a:xfrm>
          <a:off x="1924050" y="3762375"/>
          <a:ext cx="511386" cy="554561"/>
          <a:chOff x="1609725" y="1781175"/>
          <a:chExt cx="511386" cy="554561"/>
        </a:xfrm>
      </xdr:grpSpPr>
      <xdr:sp macro="" textlink="">
        <xdr:nvSpPr>
          <xdr:cNvPr id="20" name="Ellipse 19"/>
          <xdr:cNvSpPr/>
        </xdr:nvSpPr>
        <xdr:spPr>
          <a:xfrm>
            <a:off x="1609725" y="1781175"/>
            <a:ext cx="468000" cy="468000"/>
          </a:xfrm>
          <a:prstGeom prst="ellipse">
            <a:avLst/>
          </a:prstGeom>
          <a:solidFill>
            <a:schemeClr val="bg1"/>
          </a:solidFill>
          <a:ln>
            <a:solidFill>
              <a:schemeClr val="tx1">
                <a:lumMod val="85000"/>
                <a:lumOff val="1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21" name="Textfeld 20"/>
          <xdr:cNvSpPr txBox="1"/>
        </xdr:nvSpPr>
        <xdr:spPr>
          <a:xfrm>
            <a:off x="1688708" y="1855275"/>
            <a:ext cx="432403" cy="4804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GB" sz="1500" b="1">
                <a:latin typeface="American Typewriter"/>
                <a:cs typeface="American Typewriter"/>
              </a:rPr>
              <a:t> </a:t>
            </a:r>
            <a:r>
              <a:rPr lang="en-GB" sz="1500" b="1">
                <a:solidFill>
                  <a:schemeClr val="tx1"/>
                </a:solidFill>
                <a:latin typeface="Ayuthaya"/>
                <a:cs typeface="Ayuthaya"/>
              </a:rPr>
              <a:t>!</a:t>
            </a:r>
          </a:p>
        </xdr:txBody>
      </xdr:sp>
    </xdr:grpSp>
    <xdr:clientData/>
  </xdr:twoCellAnchor>
  <xdr:twoCellAnchor>
    <xdr:from>
      <xdr:col>4</xdr:col>
      <xdr:colOff>485775</xdr:colOff>
      <xdr:row>37</xdr:row>
      <xdr:rowOff>19050</xdr:rowOff>
    </xdr:from>
    <xdr:to>
      <xdr:col>5</xdr:col>
      <xdr:colOff>236617</xdr:colOff>
      <xdr:row>40</xdr:row>
      <xdr:rowOff>1275</xdr:rowOff>
    </xdr:to>
    <xdr:grpSp>
      <xdr:nvGrpSpPr>
        <xdr:cNvPr id="22" name="Gruppieren 21"/>
        <xdr:cNvGrpSpPr/>
      </xdr:nvGrpSpPr>
      <xdr:grpSpPr>
        <a:xfrm>
          <a:off x="1933575" y="6057900"/>
          <a:ext cx="474742" cy="468000"/>
          <a:chOff x="1602983" y="3067050"/>
          <a:chExt cx="474742" cy="661006"/>
        </a:xfrm>
      </xdr:grpSpPr>
      <xdr:sp macro="" textlink="">
        <xdr:nvSpPr>
          <xdr:cNvPr id="23" name="Ellipse 22"/>
          <xdr:cNvSpPr/>
        </xdr:nvSpPr>
        <xdr:spPr>
          <a:xfrm>
            <a:off x="1609725" y="3067050"/>
            <a:ext cx="468000" cy="661006"/>
          </a:xfrm>
          <a:prstGeom prst="ellipse">
            <a:avLst/>
          </a:prstGeom>
          <a:solidFill>
            <a:schemeClr val="bg1"/>
          </a:solidFill>
          <a:ln>
            <a:solidFill>
              <a:schemeClr val="tx1">
                <a:lumMod val="85000"/>
                <a:lumOff val="1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24" name="Textfeld 23"/>
          <xdr:cNvSpPr txBox="1"/>
        </xdr:nvSpPr>
        <xdr:spPr>
          <a:xfrm>
            <a:off x="1602983" y="3194963"/>
            <a:ext cx="432403" cy="4804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GB" sz="1500" b="1">
                <a:latin typeface="American Typewriter"/>
                <a:cs typeface="American Typewriter"/>
              </a:rPr>
              <a:t>  </a:t>
            </a:r>
            <a:r>
              <a:rPr lang="en-GB" sz="1500" b="1">
                <a:solidFill>
                  <a:schemeClr val="tx1"/>
                </a:solidFill>
                <a:latin typeface="Ayuthaya"/>
                <a:cs typeface="Ayuthaya"/>
              </a:rPr>
              <a:t>1</a:t>
            </a:r>
          </a:p>
        </xdr:txBody>
      </xdr:sp>
    </xdr:grpSp>
    <xdr:clientData/>
  </xdr:twoCellAnchor>
  <xdr:twoCellAnchor editAs="oneCell">
    <xdr:from>
      <xdr:col>4</xdr:col>
      <xdr:colOff>561975</xdr:colOff>
      <xdr:row>10</xdr:row>
      <xdr:rowOff>66675</xdr:rowOff>
    </xdr:from>
    <xdr:to>
      <xdr:col>5</xdr:col>
      <xdr:colOff>142875</xdr:colOff>
      <xdr:row>12</xdr:row>
      <xdr:rowOff>47625</xdr:rowOff>
    </xdr:to>
    <xdr:pic>
      <xdr:nvPicPr>
        <xdr:cNvPr id="77" name="Grafik 76" descr="http://us.cdn1.123rf.com/168nwm/lhfgraphics/lhfgraphics1201/lhfgraphics120100083/14419927-doodle-style-light-bulb-or-idea-symbol-sketch-in-vector-format.jp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009775" y="1685925"/>
          <a:ext cx="304800" cy="304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542925</xdr:colOff>
      <xdr:row>23</xdr:row>
      <xdr:rowOff>76200</xdr:rowOff>
    </xdr:from>
    <xdr:to>
      <xdr:col>5</xdr:col>
      <xdr:colOff>127683</xdr:colOff>
      <xdr:row>25</xdr:row>
      <xdr:rowOff>57150</xdr:rowOff>
    </xdr:to>
    <xdr:pic>
      <xdr:nvPicPr>
        <xdr:cNvPr id="78" name="Grafik 77" descr="http://www.dorsetpeoplefirst.co.uk/images/work_symbol.gif"/>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4000" t="50290" r="50286" b="4046"/>
        <a:stretch/>
      </xdr:blipFill>
      <xdr:spPr bwMode="auto">
        <a:xfrm>
          <a:off x="1990725" y="3800475"/>
          <a:ext cx="308658" cy="304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314325</xdr:colOff>
      <xdr:row>53</xdr:row>
      <xdr:rowOff>19050</xdr:rowOff>
    </xdr:from>
    <xdr:to>
      <xdr:col>12</xdr:col>
      <xdr:colOff>485775</xdr:colOff>
      <xdr:row>54</xdr:row>
      <xdr:rowOff>0</xdr:rowOff>
    </xdr:to>
    <xdr:sp macro="" textlink="">
      <xdr:nvSpPr>
        <xdr:cNvPr id="143" name="Pfeil nach rechts 142"/>
        <xdr:cNvSpPr/>
      </xdr:nvSpPr>
      <xdr:spPr>
        <a:xfrm>
          <a:off x="4486275" y="8877300"/>
          <a:ext cx="3143250" cy="152400"/>
        </a:xfrm>
        <a:prstGeom prst="rightArrow">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266700</xdr:colOff>
      <xdr:row>66</xdr:row>
      <xdr:rowOff>9525</xdr:rowOff>
    </xdr:from>
    <xdr:to>
      <xdr:col>12</xdr:col>
      <xdr:colOff>438150</xdr:colOff>
      <xdr:row>66</xdr:row>
      <xdr:rowOff>161925</xdr:rowOff>
    </xdr:to>
    <xdr:sp macro="" textlink="">
      <xdr:nvSpPr>
        <xdr:cNvPr id="145" name="Pfeil nach rechts 144"/>
        <xdr:cNvSpPr/>
      </xdr:nvSpPr>
      <xdr:spPr>
        <a:xfrm>
          <a:off x="4438650" y="10934700"/>
          <a:ext cx="3143250" cy="152400"/>
        </a:xfrm>
        <a:prstGeom prst="rightArrow">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247650</xdr:colOff>
      <xdr:row>79</xdr:row>
      <xdr:rowOff>9525</xdr:rowOff>
    </xdr:from>
    <xdr:to>
      <xdr:col>12</xdr:col>
      <xdr:colOff>419100</xdr:colOff>
      <xdr:row>79</xdr:row>
      <xdr:rowOff>161925</xdr:rowOff>
    </xdr:to>
    <xdr:sp macro="" textlink="">
      <xdr:nvSpPr>
        <xdr:cNvPr id="146" name="Pfeil nach rechts 145"/>
        <xdr:cNvSpPr/>
      </xdr:nvSpPr>
      <xdr:spPr>
        <a:xfrm>
          <a:off x="4419600" y="13077825"/>
          <a:ext cx="3143250" cy="152400"/>
        </a:xfrm>
        <a:prstGeom prst="rightArrow">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276225</xdr:colOff>
      <xdr:row>92</xdr:row>
      <xdr:rowOff>0</xdr:rowOff>
    </xdr:from>
    <xdr:to>
      <xdr:col>12</xdr:col>
      <xdr:colOff>447675</xdr:colOff>
      <xdr:row>92</xdr:row>
      <xdr:rowOff>152400</xdr:rowOff>
    </xdr:to>
    <xdr:sp macro="" textlink="">
      <xdr:nvSpPr>
        <xdr:cNvPr id="147" name="Pfeil nach rechts 146"/>
        <xdr:cNvSpPr/>
      </xdr:nvSpPr>
      <xdr:spPr>
        <a:xfrm>
          <a:off x="4448175" y="15220950"/>
          <a:ext cx="3143250" cy="152400"/>
        </a:xfrm>
        <a:prstGeom prst="rightArrow">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257175</xdr:colOff>
      <xdr:row>105</xdr:row>
      <xdr:rowOff>9525</xdr:rowOff>
    </xdr:from>
    <xdr:to>
      <xdr:col>12</xdr:col>
      <xdr:colOff>428625</xdr:colOff>
      <xdr:row>105</xdr:row>
      <xdr:rowOff>161925</xdr:rowOff>
    </xdr:to>
    <xdr:sp macro="" textlink="">
      <xdr:nvSpPr>
        <xdr:cNvPr id="148" name="Pfeil nach rechts 147"/>
        <xdr:cNvSpPr/>
      </xdr:nvSpPr>
      <xdr:spPr>
        <a:xfrm>
          <a:off x="4429125" y="17383125"/>
          <a:ext cx="3143250" cy="152400"/>
        </a:xfrm>
        <a:prstGeom prst="rightArrow">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304800</xdr:colOff>
      <xdr:row>124</xdr:row>
      <xdr:rowOff>0</xdr:rowOff>
    </xdr:from>
    <xdr:to>
      <xdr:col>12</xdr:col>
      <xdr:colOff>476250</xdr:colOff>
      <xdr:row>124</xdr:row>
      <xdr:rowOff>152400</xdr:rowOff>
    </xdr:to>
    <xdr:sp macro="" textlink="">
      <xdr:nvSpPr>
        <xdr:cNvPr id="80" name="Pfeil nach rechts 79"/>
        <xdr:cNvSpPr/>
      </xdr:nvSpPr>
      <xdr:spPr>
        <a:xfrm>
          <a:off x="4476750" y="20631150"/>
          <a:ext cx="3143250" cy="152400"/>
        </a:xfrm>
        <a:prstGeom prst="rightArrow">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342900</xdr:colOff>
      <xdr:row>137</xdr:row>
      <xdr:rowOff>9525</xdr:rowOff>
    </xdr:from>
    <xdr:to>
      <xdr:col>12</xdr:col>
      <xdr:colOff>514350</xdr:colOff>
      <xdr:row>137</xdr:row>
      <xdr:rowOff>161925</xdr:rowOff>
    </xdr:to>
    <xdr:sp macro="" textlink="">
      <xdr:nvSpPr>
        <xdr:cNvPr id="81" name="Pfeil nach rechts 80"/>
        <xdr:cNvSpPr/>
      </xdr:nvSpPr>
      <xdr:spPr>
        <a:xfrm>
          <a:off x="4514850" y="22698075"/>
          <a:ext cx="3143250" cy="152400"/>
        </a:xfrm>
        <a:prstGeom prst="rightArrow">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285750</xdr:colOff>
      <xdr:row>156</xdr:row>
      <xdr:rowOff>9525</xdr:rowOff>
    </xdr:from>
    <xdr:to>
      <xdr:col>12</xdr:col>
      <xdr:colOff>457200</xdr:colOff>
      <xdr:row>156</xdr:row>
      <xdr:rowOff>161925</xdr:rowOff>
    </xdr:to>
    <xdr:sp macro="" textlink="">
      <xdr:nvSpPr>
        <xdr:cNvPr id="82" name="Pfeil nach rechts 81"/>
        <xdr:cNvSpPr/>
      </xdr:nvSpPr>
      <xdr:spPr>
        <a:xfrm>
          <a:off x="4457700" y="25803225"/>
          <a:ext cx="3143250" cy="152400"/>
        </a:xfrm>
        <a:prstGeom prst="rightArrow">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304800</xdr:colOff>
      <xdr:row>168</xdr:row>
      <xdr:rowOff>161925</xdr:rowOff>
    </xdr:from>
    <xdr:to>
      <xdr:col>12</xdr:col>
      <xdr:colOff>476250</xdr:colOff>
      <xdr:row>169</xdr:row>
      <xdr:rowOff>142875</xdr:rowOff>
    </xdr:to>
    <xdr:sp macro="" textlink="">
      <xdr:nvSpPr>
        <xdr:cNvPr id="139" name="Pfeil nach rechts 138"/>
        <xdr:cNvSpPr/>
      </xdr:nvSpPr>
      <xdr:spPr>
        <a:xfrm>
          <a:off x="4476750" y="27841575"/>
          <a:ext cx="3143250" cy="152400"/>
        </a:xfrm>
        <a:prstGeom prst="rightArrow">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295275</xdr:colOff>
      <xdr:row>188</xdr:row>
      <xdr:rowOff>0</xdr:rowOff>
    </xdr:from>
    <xdr:to>
      <xdr:col>12</xdr:col>
      <xdr:colOff>466725</xdr:colOff>
      <xdr:row>188</xdr:row>
      <xdr:rowOff>152400</xdr:rowOff>
    </xdr:to>
    <xdr:sp macro="" textlink="">
      <xdr:nvSpPr>
        <xdr:cNvPr id="140" name="Pfeil nach rechts 139"/>
        <xdr:cNvSpPr/>
      </xdr:nvSpPr>
      <xdr:spPr>
        <a:xfrm>
          <a:off x="4467225" y="31089600"/>
          <a:ext cx="3143250" cy="152400"/>
        </a:xfrm>
        <a:prstGeom prst="rightArrow">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304800</xdr:colOff>
      <xdr:row>201</xdr:row>
      <xdr:rowOff>0</xdr:rowOff>
    </xdr:from>
    <xdr:to>
      <xdr:col>12</xdr:col>
      <xdr:colOff>476250</xdr:colOff>
      <xdr:row>201</xdr:row>
      <xdr:rowOff>152400</xdr:rowOff>
    </xdr:to>
    <xdr:sp macro="" textlink="">
      <xdr:nvSpPr>
        <xdr:cNvPr id="141" name="Pfeil nach rechts 140"/>
        <xdr:cNvSpPr/>
      </xdr:nvSpPr>
      <xdr:spPr>
        <a:xfrm>
          <a:off x="4476750" y="33147000"/>
          <a:ext cx="3143250" cy="152400"/>
        </a:xfrm>
        <a:prstGeom prst="rightArrow">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304800</xdr:colOff>
      <xdr:row>220</xdr:row>
      <xdr:rowOff>9525</xdr:rowOff>
    </xdr:from>
    <xdr:to>
      <xdr:col>12</xdr:col>
      <xdr:colOff>476250</xdr:colOff>
      <xdr:row>220</xdr:row>
      <xdr:rowOff>161925</xdr:rowOff>
    </xdr:to>
    <xdr:sp macro="" textlink="">
      <xdr:nvSpPr>
        <xdr:cNvPr id="142" name="Pfeil nach rechts 141"/>
        <xdr:cNvSpPr/>
      </xdr:nvSpPr>
      <xdr:spPr>
        <a:xfrm>
          <a:off x="4476750" y="36395025"/>
          <a:ext cx="3143250" cy="152400"/>
        </a:xfrm>
        <a:prstGeom prst="rightArrow">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304800</xdr:colOff>
      <xdr:row>233</xdr:row>
      <xdr:rowOff>9525</xdr:rowOff>
    </xdr:from>
    <xdr:to>
      <xdr:col>12</xdr:col>
      <xdr:colOff>476250</xdr:colOff>
      <xdr:row>233</xdr:row>
      <xdr:rowOff>161925</xdr:rowOff>
    </xdr:to>
    <xdr:sp macro="" textlink="">
      <xdr:nvSpPr>
        <xdr:cNvPr id="144" name="Pfeil nach rechts 143"/>
        <xdr:cNvSpPr/>
      </xdr:nvSpPr>
      <xdr:spPr>
        <a:xfrm>
          <a:off x="4476750" y="38452425"/>
          <a:ext cx="3143250" cy="152400"/>
        </a:xfrm>
        <a:prstGeom prst="rightArrow">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285750</xdr:colOff>
      <xdr:row>252</xdr:row>
      <xdr:rowOff>19050</xdr:rowOff>
    </xdr:from>
    <xdr:to>
      <xdr:col>12</xdr:col>
      <xdr:colOff>457200</xdr:colOff>
      <xdr:row>253</xdr:row>
      <xdr:rowOff>0</xdr:rowOff>
    </xdr:to>
    <xdr:sp macro="" textlink="">
      <xdr:nvSpPr>
        <xdr:cNvPr id="149" name="Pfeil nach rechts 148"/>
        <xdr:cNvSpPr/>
      </xdr:nvSpPr>
      <xdr:spPr>
        <a:xfrm>
          <a:off x="4457700" y="41700450"/>
          <a:ext cx="3143250" cy="152400"/>
        </a:xfrm>
        <a:prstGeom prst="rightArrow">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333375</xdr:colOff>
      <xdr:row>265</xdr:row>
      <xdr:rowOff>0</xdr:rowOff>
    </xdr:from>
    <xdr:to>
      <xdr:col>12</xdr:col>
      <xdr:colOff>504825</xdr:colOff>
      <xdr:row>265</xdr:row>
      <xdr:rowOff>152400</xdr:rowOff>
    </xdr:to>
    <xdr:sp macro="" textlink="">
      <xdr:nvSpPr>
        <xdr:cNvPr id="150" name="Pfeil nach rechts 149"/>
        <xdr:cNvSpPr/>
      </xdr:nvSpPr>
      <xdr:spPr>
        <a:xfrm>
          <a:off x="4505325" y="43738800"/>
          <a:ext cx="3143250" cy="152400"/>
        </a:xfrm>
        <a:prstGeom prst="rightArrow">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304800</xdr:colOff>
      <xdr:row>284</xdr:row>
      <xdr:rowOff>9525</xdr:rowOff>
    </xdr:from>
    <xdr:to>
      <xdr:col>12</xdr:col>
      <xdr:colOff>476250</xdr:colOff>
      <xdr:row>284</xdr:row>
      <xdr:rowOff>161925</xdr:rowOff>
    </xdr:to>
    <xdr:sp macro="" textlink="">
      <xdr:nvSpPr>
        <xdr:cNvPr id="151" name="Pfeil nach rechts 150"/>
        <xdr:cNvSpPr/>
      </xdr:nvSpPr>
      <xdr:spPr>
        <a:xfrm>
          <a:off x="4476750" y="46986825"/>
          <a:ext cx="3143250" cy="152400"/>
        </a:xfrm>
        <a:prstGeom prst="rightArrow">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304800</xdr:colOff>
      <xdr:row>297</xdr:row>
      <xdr:rowOff>19050</xdr:rowOff>
    </xdr:from>
    <xdr:to>
      <xdr:col>12</xdr:col>
      <xdr:colOff>476250</xdr:colOff>
      <xdr:row>298</xdr:row>
      <xdr:rowOff>0</xdr:rowOff>
    </xdr:to>
    <xdr:sp macro="" textlink="">
      <xdr:nvSpPr>
        <xdr:cNvPr id="152" name="Pfeil nach rechts 151"/>
        <xdr:cNvSpPr/>
      </xdr:nvSpPr>
      <xdr:spPr>
        <a:xfrm>
          <a:off x="4476750" y="49053750"/>
          <a:ext cx="3143250" cy="152400"/>
        </a:xfrm>
        <a:prstGeom prst="rightArrow">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295275</xdr:colOff>
      <xdr:row>315</xdr:row>
      <xdr:rowOff>142875</xdr:rowOff>
    </xdr:from>
    <xdr:to>
      <xdr:col>12</xdr:col>
      <xdr:colOff>466725</xdr:colOff>
      <xdr:row>316</xdr:row>
      <xdr:rowOff>123825</xdr:rowOff>
    </xdr:to>
    <xdr:sp macro="" textlink="">
      <xdr:nvSpPr>
        <xdr:cNvPr id="153" name="Pfeil nach rechts 152"/>
        <xdr:cNvSpPr/>
      </xdr:nvSpPr>
      <xdr:spPr>
        <a:xfrm>
          <a:off x="4467225" y="52244625"/>
          <a:ext cx="3143250" cy="152400"/>
        </a:xfrm>
        <a:prstGeom prst="rightArrow">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257175</xdr:colOff>
      <xdr:row>329</xdr:row>
      <xdr:rowOff>0</xdr:rowOff>
    </xdr:from>
    <xdr:to>
      <xdr:col>12</xdr:col>
      <xdr:colOff>428625</xdr:colOff>
      <xdr:row>329</xdr:row>
      <xdr:rowOff>152400</xdr:rowOff>
    </xdr:to>
    <xdr:sp macro="" textlink="">
      <xdr:nvSpPr>
        <xdr:cNvPr id="154" name="Pfeil nach rechts 153"/>
        <xdr:cNvSpPr/>
      </xdr:nvSpPr>
      <xdr:spPr>
        <a:xfrm>
          <a:off x="4429125" y="56083200"/>
          <a:ext cx="3143250" cy="152400"/>
        </a:xfrm>
        <a:prstGeom prst="rightArrow">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285750</xdr:colOff>
      <xdr:row>348</xdr:row>
      <xdr:rowOff>19050</xdr:rowOff>
    </xdr:from>
    <xdr:to>
      <xdr:col>12</xdr:col>
      <xdr:colOff>457200</xdr:colOff>
      <xdr:row>349</xdr:row>
      <xdr:rowOff>0</xdr:rowOff>
    </xdr:to>
    <xdr:sp macro="" textlink="">
      <xdr:nvSpPr>
        <xdr:cNvPr id="155" name="Pfeil nach rechts 154"/>
        <xdr:cNvSpPr/>
      </xdr:nvSpPr>
      <xdr:spPr>
        <a:xfrm>
          <a:off x="4457700" y="59340750"/>
          <a:ext cx="3143250" cy="152400"/>
        </a:xfrm>
        <a:prstGeom prst="rightArrow">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266700</xdr:colOff>
      <xdr:row>361</xdr:row>
      <xdr:rowOff>9525</xdr:rowOff>
    </xdr:from>
    <xdr:to>
      <xdr:col>12</xdr:col>
      <xdr:colOff>438150</xdr:colOff>
      <xdr:row>361</xdr:row>
      <xdr:rowOff>161925</xdr:rowOff>
    </xdr:to>
    <xdr:sp macro="" textlink="">
      <xdr:nvSpPr>
        <xdr:cNvPr id="156" name="Pfeil nach rechts 155"/>
        <xdr:cNvSpPr/>
      </xdr:nvSpPr>
      <xdr:spPr>
        <a:xfrm>
          <a:off x="4438650" y="61560075"/>
          <a:ext cx="3143250" cy="152400"/>
        </a:xfrm>
        <a:prstGeom prst="rightArrow">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314325</xdr:colOff>
      <xdr:row>380</xdr:row>
      <xdr:rowOff>9525</xdr:rowOff>
    </xdr:from>
    <xdr:to>
      <xdr:col>12</xdr:col>
      <xdr:colOff>485775</xdr:colOff>
      <xdr:row>380</xdr:row>
      <xdr:rowOff>161925</xdr:rowOff>
    </xdr:to>
    <xdr:sp macro="" textlink="">
      <xdr:nvSpPr>
        <xdr:cNvPr id="157" name="Pfeil nach rechts 156"/>
        <xdr:cNvSpPr/>
      </xdr:nvSpPr>
      <xdr:spPr>
        <a:xfrm>
          <a:off x="4486275" y="64798575"/>
          <a:ext cx="3143250" cy="152400"/>
        </a:xfrm>
        <a:prstGeom prst="rightArrow">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276225</xdr:colOff>
      <xdr:row>393</xdr:row>
      <xdr:rowOff>19050</xdr:rowOff>
    </xdr:from>
    <xdr:to>
      <xdr:col>12</xdr:col>
      <xdr:colOff>447675</xdr:colOff>
      <xdr:row>394</xdr:row>
      <xdr:rowOff>0</xdr:rowOff>
    </xdr:to>
    <xdr:sp macro="" textlink="">
      <xdr:nvSpPr>
        <xdr:cNvPr id="158" name="Pfeil nach rechts 157"/>
        <xdr:cNvSpPr/>
      </xdr:nvSpPr>
      <xdr:spPr>
        <a:xfrm>
          <a:off x="4448175" y="67036950"/>
          <a:ext cx="3143250" cy="152400"/>
        </a:xfrm>
        <a:prstGeom prst="rightArrow">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276225</xdr:colOff>
      <xdr:row>412</xdr:row>
      <xdr:rowOff>19050</xdr:rowOff>
    </xdr:from>
    <xdr:to>
      <xdr:col>12</xdr:col>
      <xdr:colOff>447675</xdr:colOff>
      <xdr:row>413</xdr:row>
      <xdr:rowOff>0</xdr:rowOff>
    </xdr:to>
    <xdr:sp macro="" textlink="">
      <xdr:nvSpPr>
        <xdr:cNvPr id="159" name="Pfeil nach rechts 158"/>
        <xdr:cNvSpPr/>
      </xdr:nvSpPr>
      <xdr:spPr>
        <a:xfrm>
          <a:off x="4448175" y="70275450"/>
          <a:ext cx="3143250" cy="152400"/>
        </a:xfrm>
        <a:prstGeom prst="rightArrow">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276225</xdr:colOff>
      <xdr:row>425</xdr:row>
      <xdr:rowOff>28575</xdr:rowOff>
    </xdr:from>
    <xdr:to>
      <xdr:col>12</xdr:col>
      <xdr:colOff>447675</xdr:colOff>
      <xdr:row>426</xdr:row>
      <xdr:rowOff>9525</xdr:rowOff>
    </xdr:to>
    <xdr:sp macro="" textlink="">
      <xdr:nvSpPr>
        <xdr:cNvPr id="160" name="Pfeil nach rechts 159"/>
        <xdr:cNvSpPr/>
      </xdr:nvSpPr>
      <xdr:spPr>
        <a:xfrm>
          <a:off x="4448175" y="72475725"/>
          <a:ext cx="3143250" cy="152400"/>
        </a:xfrm>
        <a:prstGeom prst="rightArrow">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276225</xdr:colOff>
      <xdr:row>444</xdr:row>
      <xdr:rowOff>0</xdr:rowOff>
    </xdr:from>
    <xdr:to>
      <xdr:col>12</xdr:col>
      <xdr:colOff>447675</xdr:colOff>
      <xdr:row>444</xdr:row>
      <xdr:rowOff>152400</xdr:rowOff>
    </xdr:to>
    <xdr:sp macro="" textlink="">
      <xdr:nvSpPr>
        <xdr:cNvPr id="161" name="Pfeil nach rechts 160"/>
        <xdr:cNvSpPr/>
      </xdr:nvSpPr>
      <xdr:spPr>
        <a:xfrm>
          <a:off x="4448175" y="75685650"/>
          <a:ext cx="3143250" cy="152400"/>
        </a:xfrm>
        <a:prstGeom prst="rightArrow">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304800</xdr:colOff>
      <xdr:row>457</xdr:row>
      <xdr:rowOff>19050</xdr:rowOff>
    </xdr:from>
    <xdr:to>
      <xdr:col>12</xdr:col>
      <xdr:colOff>476250</xdr:colOff>
      <xdr:row>458</xdr:row>
      <xdr:rowOff>0</xdr:rowOff>
    </xdr:to>
    <xdr:sp macro="" textlink="">
      <xdr:nvSpPr>
        <xdr:cNvPr id="162" name="Pfeil nach rechts 161"/>
        <xdr:cNvSpPr/>
      </xdr:nvSpPr>
      <xdr:spPr>
        <a:xfrm>
          <a:off x="4476750" y="77933550"/>
          <a:ext cx="3143250" cy="152400"/>
        </a:xfrm>
        <a:prstGeom prst="rightArrow">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314325</xdr:colOff>
      <xdr:row>476</xdr:row>
      <xdr:rowOff>0</xdr:rowOff>
    </xdr:from>
    <xdr:to>
      <xdr:col>12</xdr:col>
      <xdr:colOff>485775</xdr:colOff>
      <xdr:row>476</xdr:row>
      <xdr:rowOff>152400</xdr:rowOff>
    </xdr:to>
    <xdr:sp macro="" textlink="">
      <xdr:nvSpPr>
        <xdr:cNvPr id="163" name="Pfeil nach rechts 162"/>
        <xdr:cNvSpPr/>
      </xdr:nvSpPr>
      <xdr:spPr>
        <a:xfrm>
          <a:off x="4486275" y="81153000"/>
          <a:ext cx="3143250" cy="152400"/>
        </a:xfrm>
        <a:prstGeom prst="rightArrow">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276225</xdr:colOff>
      <xdr:row>489</xdr:row>
      <xdr:rowOff>19050</xdr:rowOff>
    </xdr:from>
    <xdr:to>
      <xdr:col>12</xdr:col>
      <xdr:colOff>447675</xdr:colOff>
      <xdr:row>490</xdr:row>
      <xdr:rowOff>0</xdr:rowOff>
    </xdr:to>
    <xdr:sp macro="" textlink="">
      <xdr:nvSpPr>
        <xdr:cNvPr id="164" name="Pfeil nach rechts 163"/>
        <xdr:cNvSpPr/>
      </xdr:nvSpPr>
      <xdr:spPr>
        <a:xfrm>
          <a:off x="4448175" y="83400900"/>
          <a:ext cx="3143250" cy="152400"/>
        </a:xfrm>
        <a:prstGeom prst="rightArrow">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314325</xdr:colOff>
      <xdr:row>508</xdr:row>
      <xdr:rowOff>19050</xdr:rowOff>
    </xdr:from>
    <xdr:to>
      <xdr:col>12</xdr:col>
      <xdr:colOff>485775</xdr:colOff>
      <xdr:row>509</xdr:row>
      <xdr:rowOff>0</xdr:rowOff>
    </xdr:to>
    <xdr:sp macro="" textlink="">
      <xdr:nvSpPr>
        <xdr:cNvPr id="165" name="Pfeil nach rechts 164"/>
        <xdr:cNvSpPr/>
      </xdr:nvSpPr>
      <xdr:spPr>
        <a:xfrm>
          <a:off x="4486275" y="86639400"/>
          <a:ext cx="3143250" cy="152400"/>
        </a:xfrm>
        <a:prstGeom prst="rightArrow">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314325</xdr:colOff>
      <xdr:row>521</xdr:row>
      <xdr:rowOff>0</xdr:rowOff>
    </xdr:from>
    <xdr:to>
      <xdr:col>12</xdr:col>
      <xdr:colOff>485775</xdr:colOff>
      <xdr:row>521</xdr:row>
      <xdr:rowOff>152400</xdr:rowOff>
    </xdr:to>
    <xdr:sp macro="" textlink="">
      <xdr:nvSpPr>
        <xdr:cNvPr id="166" name="Pfeil nach rechts 165"/>
        <xdr:cNvSpPr/>
      </xdr:nvSpPr>
      <xdr:spPr>
        <a:xfrm>
          <a:off x="4486275" y="88849200"/>
          <a:ext cx="3143250" cy="152400"/>
        </a:xfrm>
        <a:prstGeom prst="rightArrow">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314325</xdr:colOff>
      <xdr:row>540</xdr:row>
      <xdr:rowOff>9525</xdr:rowOff>
    </xdr:from>
    <xdr:to>
      <xdr:col>12</xdr:col>
      <xdr:colOff>485775</xdr:colOff>
      <xdr:row>540</xdr:row>
      <xdr:rowOff>161925</xdr:rowOff>
    </xdr:to>
    <xdr:sp macro="" textlink="">
      <xdr:nvSpPr>
        <xdr:cNvPr id="167" name="Pfeil nach rechts 166"/>
        <xdr:cNvSpPr/>
      </xdr:nvSpPr>
      <xdr:spPr>
        <a:xfrm>
          <a:off x="4486275" y="92097225"/>
          <a:ext cx="3143250" cy="152400"/>
        </a:xfrm>
        <a:prstGeom prst="rightArrow">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304800</xdr:colOff>
      <xdr:row>553</xdr:row>
      <xdr:rowOff>19050</xdr:rowOff>
    </xdr:from>
    <xdr:to>
      <xdr:col>12</xdr:col>
      <xdr:colOff>476250</xdr:colOff>
      <xdr:row>554</xdr:row>
      <xdr:rowOff>0</xdr:rowOff>
    </xdr:to>
    <xdr:sp macro="" textlink="">
      <xdr:nvSpPr>
        <xdr:cNvPr id="168" name="Pfeil nach rechts 167"/>
        <xdr:cNvSpPr/>
      </xdr:nvSpPr>
      <xdr:spPr>
        <a:xfrm>
          <a:off x="4476750" y="94335600"/>
          <a:ext cx="3143250" cy="152400"/>
        </a:xfrm>
        <a:prstGeom prst="rightArrow">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oneCell">
    <xdr:from>
      <xdr:col>16</xdr:col>
      <xdr:colOff>438150</xdr:colOff>
      <xdr:row>6</xdr:row>
      <xdr:rowOff>57150</xdr:rowOff>
    </xdr:from>
    <xdr:to>
      <xdr:col>17</xdr:col>
      <xdr:colOff>456565</xdr:colOff>
      <xdr:row>8</xdr:row>
      <xdr:rowOff>138430</xdr:rowOff>
    </xdr:to>
    <xdr:pic>
      <xdr:nvPicPr>
        <xdr:cNvPr id="52" name="Bild 2" descr="http://publicdomainvectors.org/photos/1381070386.png"/>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0020300" y="1028700"/>
          <a:ext cx="466090" cy="433705"/>
        </a:xfrm>
        <a:prstGeom prst="rect">
          <a:avLst/>
        </a:prstGeom>
        <a:noFill/>
        <a:ln>
          <a:noFill/>
        </a:ln>
      </xdr:spPr>
    </xdr:pic>
    <xdr:clientData/>
  </xdr:twoCellAnchor>
  <xdr:twoCellAnchor>
    <xdr:from>
      <xdr:col>4</xdr:col>
      <xdr:colOff>514350</xdr:colOff>
      <xdr:row>565</xdr:row>
      <xdr:rowOff>19050</xdr:rowOff>
    </xdr:from>
    <xdr:to>
      <xdr:col>5</xdr:col>
      <xdr:colOff>265192</xdr:colOff>
      <xdr:row>568</xdr:row>
      <xdr:rowOff>1275</xdr:rowOff>
    </xdr:to>
    <xdr:grpSp>
      <xdr:nvGrpSpPr>
        <xdr:cNvPr id="55" name="Gruppieren 54"/>
        <xdr:cNvGrpSpPr/>
      </xdr:nvGrpSpPr>
      <xdr:grpSpPr>
        <a:xfrm>
          <a:off x="1962150" y="91554300"/>
          <a:ext cx="474742" cy="468000"/>
          <a:chOff x="1602983" y="3067050"/>
          <a:chExt cx="474742" cy="661006"/>
        </a:xfrm>
      </xdr:grpSpPr>
      <xdr:sp macro="" textlink="">
        <xdr:nvSpPr>
          <xdr:cNvPr id="56" name="Ellipse 55"/>
          <xdr:cNvSpPr/>
        </xdr:nvSpPr>
        <xdr:spPr>
          <a:xfrm>
            <a:off x="1609725" y="3067050"/>
            <a:ext cx="468000" cy="661006"/>
          </a:xfrm>
          <a:prstGeom prst="ellipse">
            <a:avLst/>
          </a:prstGeom>
          <a:solidFill>
            <a:schemeClr val="bg1"/>
          </a:solidFill>
          <a:ln>
            <a:solidFill>
              <a:schemeClr val="tx1">
                <a:lumMod val="85000"/>
                <a:lumOff val="1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57" name="Textfeld 56"/>
          <xdr:cNvSpPr txBox="1"/>
        </xdr:nvSpPr>
        <xdr:spPr>
          <a:xfrm>
            <a:off x="1602983" y="3194963"/>
            <a:ext cx="432403" cy="4804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GB" sz="1500" b="1">
                <a:latin typeface="American Typewriter"/>
                <a:cs typeface="American Typewriter"/>
              </a:rPr>
              <a:t>  </a:t>
            </a:r>
            <a:r>
              <a:rPr lang="en-GB" sz="1500" b="1">
                <a:solidFill>
                  <a:schemeClr val="tx1"/>
                </a:solidFill>
                <a:latin typeface="Ayuthaya"/>
                <a:cs typeface="American Typewriter"/>
              </a:rPr>
              <a:t>2</a:t>
            </a:r>
            <a:endParaRPr lang="en-GB" sz="1500" b="1">
              <a:solidFill>
                <a:schemeClr val="tx1"/>
              </a:solidFill>
              <a:latin typeface="Ayuthaya"/>
              <a:cs typeface="Ayuthaya"/>
            </a:endParaRPr>
          </a:p>
        </xdr:txBody>
      </xdr:sp>
    </xdr:grpSp>
    <xdr:clientData/>
  </xdr:twoCellAnchor>
  <xdr:twoCellAnchor editAs="oneCell">
    <xdr:from>
      <xdr:col>16</xdr:col>
      <xdr:colOff>440870</xdr:colOff>
      <xdr:row>10</xdr:row>
      <xdr:rowOff>149679</xdr:rowOff>
    </xdr:from>
    <xdr:to>
      <xdr:col>21</xdr:col>
      <xdr:colOff>9524</xdr:colOff>
      <xdr:row>34</xdr:row>
      <xdr:rowOff>103414</xdr:rowOff>
    </xdr:to>
    <xdr:pic>
      <xdr:nvPicPr>
        <xdr:cNvPr id="11" name="Grafik 10">
          <a:hlinkClick xmlns:r="http://schemas.openxmlformats.org/officeDocument/2006/relationships" r:id="rId6"/>
        </xdr:cNvPr>
        <xdr:cNvPicPr>
          <a:picLocks noChangeAspect="1"/>
        </xdr:cNvPicPr>
      </xdr:nvPicPr>
      <xdr:blipFill>
        <a:blip xmlns:r="http://schemas.openxmlformats.org/officeDocument/2006/relationships" r:embed="rId7"/>
        <a:stretch>
          <a:fillRect/>
        </a:stretch>
      </xdr:blipFill>
      <xdr:spPr>
        <a:xfrm>
          <a:off x="10023020" y="1797504"/>
          <a:ext cx="2911929" cy="3858985"/>
        </a:xfrm>
        <a:prstGeom prst="rect">
          <a:avLst/>
        </a:prstGeom>
      </xdr:spPr>
    </xdr:pic>
    <xdr:clientData/>
  </xdr:twoCellAnchor>
  <xdr:twoCellAnchor>
    <xdr:from>
      <xdr:col>16</xdr:col>
      <xdr:colOff>428625</xdr:colOff>
      <xdr:row>36</xdr:row>
      <xdr:rowOff>9525</xdr:rowOff>
    </xdr:from>
    <xdr:to>
      <xdr:col>21</xdr:col>
      <xdr:colOff>19050</xdr:colOff>
      <xdr:row>47</xdr:row>
      <xdr:rowOff>1</xdr:rowOff>
    </xdr:to>
    <xdr:sp macro="" textlink="">
      <xdr:nvSpPr>
        <xdr:cNvPr id="58" name="Textfeld 57"/>
        <xdr:cNvSpPr txBox="1"/>
      </xdr:nvSpPr>
      <xdr:spPr>
        <a:xfrm>
          <a:off x="10010775" y="5886450"/>
          <a:ext cx="2933700" cy="177165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ctr" defTabSz="914400" eaLnBrk="1" fontAlgn="auto" latinLnBrk="0" hangingPunct="1">
            <a:lnSpc>
              <a:spcPct val="100000"/>
            </a:lnSpc>
            <a:spcBef>
              <a:spcPts val="0"/>
            </a:spcBef>
            <a:spcAft>
              <a:spcPts val="0"/>
            </a:spcAft>
            <a:buClrTx/>
            <a:buSzTx/>
            <a:buFontTx/>
            <a:buNone/>
            <a:tabLst/>
            <a:defRPr/>
          </a:pPr>
          <a:r>
            <a:rPr lang="de-DE" sz="1600" b="1">
              <a:solidFill>
                <a:srgbClr val="C00000"/>
              </a:solidFill>
              <a:effectLst/>
              <a:latin typeface="+mn-lt"/>
              <a:ea typeface="+mn-ea"/>
              <a:cs typeface="+mn-cs"/>
            </a:rPr>
            <a:t>Milestones</a:t>
          </a:r>
          <a:r>
            <a:rPr lang="de-DE" sz="1600" b="1" baseline="0">
              <a:solidFill>
                <a:srgbClr val="C00000"/>
              </a:solidFill>
              <a:effectLst/>
              <a:latin typeface="+mn-lt"/>
              <a:ea typeface="+mn-ea"/>
              <a:cs typeface="+mn-cs"/>
            </a:rPr>
            <a:t>- </a:t>
          </a:r>
          <a:r>
            <a:rPr lang="de-DE" sz="1400" b="1" baseline="0">
              <a:solidFill>
                <a:schemeClr val="dk1"/>
              </a:solidFill>
              <a:effectLst/>
              <a:latin typeface="+mn-lt"/>
              <a:ea typeface="+mn-ea"/>
              <a:cs typeface="+mn-cs"/>
            </a:rPr>
            <a:t>definition</a:t>
          </a:r>
        </a:p>
        <a:p>
          <a:pPr marL="0" marR="0" indent="0" algn="ctr" defTabSz="914400" eaLnBrk="1" fontAlgn="auto" latinLnBrk="0" hangingPunct="1">
            <a:lnSpc>
              <a:spcPct val="100000"/>
            </a:lnSpc>
            <a:spcBef>
              <a:spcPts val="0"/>
            </a:spcBef>
            <a:spcAft>
              <a:spcPts val="0"/>
            </a:spcAft>
            <a:buClrTx/>
            <a:buSzTx/>
            <a:buFontTx/>
            <a:buNone/>
            <a:tabLst/>
            <a:defRPr/>
          </a:pPr>
          <a:endParaRPr lang="de-DE">
            <a:effectLst/>
          </a:endParaRPr>
        </a:p>
        <a:p>
          <a:r>
            <a:rPr lang="de-DE" sz="1100" b="0" i="0" u="none" strike="noStrike">
              <a:solidFill>
                <a:schemeClr val="dk1"/>
              </a:solidFill>
              <a:effectLst/>
              <a:latin typeface="+mn-lt"/>
              <a:ea typeface="+mn-ea"/>
              <a:cs typeface="+mn-cs"/>
            </a:rPr>
            <a:t>You may also think about defining </a:t>
          </a:r>
          <a:r>
            <a:rPr lang="de-DE" sz="1100" b="1" i="0" u="none" strike="noStrike">
              <a:solidFill>
                <a:schemeClr val="dk1"/>
              </a:solidFill>
              <a:effectLst/>
              <a:latin typeface="+mn-lt"/>
              <a:ea typeface="+mn-ea"/>
              <a:cs typeface="+mn-cs"/>
            </a:rPr>
            <a:t>milestones.</a:t>
          </a:r>
          <a:r>
            <a:rPr lang="de-DE" sz="1100" b="0" i="0" u="none" strike="noStrike">
              <a:solidFill>
                <a:schemeClr val="dk1"/>
              </a:solidFill>
              <a:effectLst/>
              <a:latin typeface="+mn-lt"/>
              <a:ea typeface="+mn-ea"/>
              <a:cs typeface="+mn-cs"/>
            </a:rPr>
            <a:t> Milestones are the values you want to have reached at a certain time. This can be useful to monitor the progress made in achieving your target. In</a:t>
          </a:r>
          <a:r>
            <a:rPr lang="de-DE" sz="1100" b="1" i="0" u="none" strike="noStrike">
              <a:solidFill>
                <a:schemeClr val="dk1"/>
              </a:solidFill>
              <a:effectLst/>
              <a:latin typeface="+mn-lt"/>
              <a:ea typeface="+mn-ea"/>
              <a:cs typeface="+mn-cs"/>
            </a:rPr>
            <a:t> Step 5 - B</a:t>
          </a:r>
          <a:r>
            <a:rPr lang="de-DE" sz="1100" b="0" i="0" u="none" strike="noStrike">
              <a:solidFill>
                <a:schemeClr val="dk1"/>
              </a:solidFill>
              <a:effectLst/>
              <a:latin typeface="+mn-lt"/>
              <a:ea typeface="+mn-ea"/>
              <a:cs typeface="+mn-cs"/>
            </a:rPr>
            <a:t> you are asked to provide milestone values to compare them with your measured values at a certain time.</a:t>
          </a:r>
          <a:r>
            <a:rPr lang="de-DE"/>
            <a:t> </a:t>
          </a:r>
          <a:endParaRPr lang="de-DE" sz="1100"/>
        </a:p>
      </xdr:txBody>
    </xdr:sp>
    <xdr:clientData/>
  </xdr:twoCellAnchor>
  <xdr:twoCellAnchor>
    <xdr:from>
      <xdr:col>16</xdr:col>
      <xdr:colOff>438150</xdr:colOff>
      <xdr:row>48</xdr:row>
      <xdr:rowOff>57150</xdr:rowOff>
    </xdr:from>
    <xdr:to>
      <xdr:col>21</xdr:col>
      <xdr:colOff>28575</xdr:colOff>
      <xdr:row>53</xdr:row>
      <xdr:rowOff>114301</xdr:rowOff>
    </xdr:to>
    <xdr:sp macro="" textlink="">
      <xdr:nvSpPr>
        <xdr:cNvPr id="59" name="Textfeld 58"/>
        <xdr:cNvSpPr txBox="1"/>
      </xdr:nvSpPr>
      <xdr:spPr>
        <a:xfrm>
          <a:off x="10020300" y="7877175"/>
          <a:ext cx="2933700" cy="86677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de-DE" sz="1600" b="1">
              <a:solidFill>
                <a:srgbClr val="C00000"/>
              </a:solidFill>
              <a:effectLst/>
              <a:latin typeface="+mn-lt"/>
              <a:ea typeface="+mn-ea"/>
              <a:cs typeface="+mn-cs"/>
            </a:rPr>
            <a:t>Handbook</a:t>
          </a:r>
          <a:r>
            <a:rPr lang="de-DE" sz="1600" b="1" baseline="0">
              <a:solidFill>
                <a:srgbClr val="C00000"/>
              </a:solidFill>
              <a:effectLst/>
              <a:latin typeface="+mn-lt"/>
              <a:ea typeface="+mn-ea"/>
              <a:cs typeface="+mn-cs"/>
            </a:rPr>
            <a:t> </a:t>
          </a:r>
          <a:r>
            <a:rPr lang="de-DE" sz="1400" b="1" baseline="0">
              <a:solidFill>
                <a:schemeClr val="dk1"/>
              </a:solidFill>
              <a:effectLst/>
              <a:latin typeface="+mn-lt"/>
              <a:ea typeface="+mn-ea"/>
              <a:cs typeface="+mn-cs"/>
            </a:rPr>
            <a:t>- detail instructions</a:t>
          </a:r>
          <a:endParaRPr lang="de-DE" sz="1400">
            <a:effectLst/>
          </a:endParaRPr>
        </a:p>
        <a:p>
          <a:pPr marL="0" marR="0" indent="0" algn="ctr" defTabSz="914400" eaLnBrk="1" fontAlgn="auto" latinLnBrk="0" hangingPunct="1">
            <a:lnSpc>
              <a:spcPct val="100000"/>
            </a:lnSpc>
            <a:spcBef>
              <a:spcPts val="0"/>
            </a:spcBef>
            <a:spcAft>
              <a:spcPts val="0"/>
            </a:spcAft>
            <a:buClrTx/>
            <a:buSzTx/>
            <a:buFontTx/>
            <a:buNone/>
            <a:tabLst/>
            <a:defRPr/>
          </a:pPr>
          <a:endParaRPr lang="de-DE">
            <a:effectLst/>
          </a:endParaRPr>
        </a:p>
        <a:p>
          <a:pPr algn="ctr"/>
          <a:r>
            <a:rPr lang="de-DE" sz="1100" b="0" i="0" u="none" strike="noStrike">
              <a:solidFill>
                <a:schemeClr val="dk1"/>
              </a:solidFill>
              <a:effectLst/>
              <a:latin typeface="+mn-lt"/>
              <a:ea typeface="+mn-ea"/>
              <a:cs typeface="+mn-cs"/>
            </a:rPr>
            <a:t>You can find the accompanying handbook</a:t>
          </a:r>
        </a:p>
        <a:p>
          <a:pPr algn="ctr"/>
          <a:r>
            <a:rPr lang="de-DE" sz="1100" b="0" i="0" u="sng" strike="noStrike">
              <a:solidFill>
                <a:schemeClr val="dk1"/>
              </a:solidFill>
              <a:effectLst/>
              <a:latin typeface="+mn-lt"/>
              <a:ea typeface="+mn-ea"/>
              <a:cs typeface="+mn-cs"/>
              <a:hlinkClick xmlns:r="http://schemas.openxmlformats.org/officeDocument/2006/relationships" r:id=""/>
            </a:rPr>
            <a:t>here</a:t>
          </a:r>
          <a:r>
            <a:rPr lang="de-DE"/>
            <a:t> </a:t>
          </a:r>
          <a:endParaRPr lang="de-DE" sz="1100"/>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6</xdr:col>
      <xdr:colOff>47625</xdr:colOff>
      <xdr:row>2</xdr:row>
      <xdr:rowOff>38100</xdr:rowOff>
    </xdr:from>
    <xdr:to>
      <xdr:col>6</xdr:col>
      <xdr:colOff>447675</xdr:colOff>
      <xdr:row>4</xdr:row>
      <xdr:rowOff>114300</xdr:rowOff>
    </xdr:to>
    <xdr:pic>
      <xdr:nvPicPr>
        <xdr:cNvPr id="2" name="Grafik 1" descr="http://forest-carbon.org/wp-content/uploads/2011/05/gizlogo-standard-rgb-300-300x300.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200025"/>
          <a:ext cx="400050" cy="400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13</xdr:col>
      <xdr:colOff>257174</xdr:colOff>
      <xdr:row>2</xdr:row>
      <xdr:rowOff>38100</xdr:rowOff>
    </xdr:from>
    <xdr:to>
      <xdr:col>14</xdr:col>
      <xdr:colOff>676274</xdr:colOff>
      <xdr:row>4</xdr:row>
      <xdr:rowOff>114300</xdr:rowOff>
    </xdr:to>
    <xdr:grpSp>
      <xdr:nvGrpSpPr>
        <xdr:cNvPr id="3" name="Gruppieren 2"/>
        <xdr:cNvGrpSpPr/>
      </xdr:nvGrpSpPr>
      <xdr:grpSpPr>
        <a:xfrm>
          <a:off x="7943849" y="361950"/>
          <a:ext cx="1143000" cy="400050"/>
          <a:chOff x="5810249" y="200025"/>
          <a:chExt cx="1304925" cy="400050"/>
        </a:xfrm>
      </xdr:grpSpPr>
      <xdr:pic>
        <xdr:nvPicPr>
          <xdr:cNvPr id="4" name="Grafik 3" descr="http://forest-carbon.org/wp-content/uploads/2011/05/gizlogo-standard-rgb-300-300x300.pn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810249" y="200025"/>
            <a:ext cx="1304925" cy="40005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5" name="Textfeld 4"/>
          <xdr:cNvSpPr txBox="1"/>
        </xdr:nvSpPr>
        <xdr:spPr>
          <a:xfrm>
            <a:off x="5920018" y="228600"/>
            <a:ext cx="1181100" cy="3143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de-DE" sz="1600" b="1">
                <a:solidFill>
                  <a:schemeClr val="tx1"/>
                </a:solidFill>
              </a:rPr>
              <a:t>MACC</a:t>
            </a:r>
          </a:p>
        </xdr:txBody>
      </xdr:sp>
    </xdr:grpSp>
    <xdr:clientData/>
  </xdr:twoCellAnchor>
  <xdr:twoCellAnchor>
    <xdr:from>
      <xdr:col>7</xdr:col>
      <xdr:colOff>28575</xdr:colOff>
      <xdr:row>2</xdr:row>
      <xdr:rowOff>66675</xdr:rowOff>
    </xdr:from>
    <xdr:to>
      <xdr:col>13</xdr:col>
      <xdr:colOff>47625</xdr:colOff>
      <xdr:row>4</xdr:row>
      <xdr:rowOff>76200</xdr:rowOff>
    </xdr:to>
    <xdr:sp macro="" textlink="">
      <xdr:nvSpPr>
        <xdr:cNvPr id="6" name="Textfeld 5"/>
        <xdr:cNvSpPr txBox="1"/>
      </xdr:nvSpPr>
      <xdr:spPr>
        <a:xfrm>
          <a:off x="1238250" y="228600"/>
          <a:ext cx="459105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200" b="1">
              <a:solidFill>
                <a:schemeClr val="bg1"/>
              </a:solidFill>
            </a:rPr>
            <a:t>GIZ Monitoring of Adaptation to Climate Change (MACC)</a:t>
          </a:r>
        </a:p>
      </xdr:txBody>
    </xdr:sp>
    <xdr:clientData/>
  </xdr:twoCellAnchor>
  <xdr:twoCellAnchor>
    <xdr:from>
      <xdr:col>16</xdr:col>
      <xdr:colOff>371475</xdr:colOff>
      <xdr:row>3</xdr:row>
      <xdr:rowOff>152400</xdr:rowOff>
    </xdr:from>
    <xdr:to>
      <xdr:col>19</xdr:col>
      <xdr:colOff>333375</xdr:colOff>
      <xdr:row>5</xdr:row>
      <xdr:rowOff>142875</xdr:rowOff>
    </xdr:to>
    <xdr:sp macro="" textlink="">
      <xdr:nvSpPr>
        <xdr:cNvPr id="7" name="Textfeld 6"/>
        <xdr:cNvSpPr txBox="1"/>
      </xdr:nvSpPr>
      <xdr:spPr>
        <a:xfrm>
          <a:off x="11934825" y="638175"/>
          <a:ext cx="1933575" cy="3143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de-DE" sz="1600" b="1">
              <a:solidFill>
                <a:srgbClr val="C00000"/>
              </a:solidFill>
            </a:rPr>
            <a:t>Tutorial </a:t>
          </a:r>
          <a:r>
            <a:rPr lang="de-DE" sz="1600" b="1">
              <a:solidFill>
                <a:schemeClr val="tx1"/>
              </a:solidFill>
            </a:rPr>
            <a:t>Step 5</a:t>
          </a:r>
          <a:r>
            <a:rPr lang="de-DE" sz="1600" b="1" baseline="0">
              <a:solidFill>
                <a:schemeClr val="tx1"/>
              </a:solidFill>
            </a:rPr>
            <a:t> - A</a:t>
          </a:r>
          <a:endParaRPr lang="de-DE" sz="1600" b="1">
            <a:solidFill>
              <a:schemeClr val="tx1"/>
            </a:solidFill>
          </a:endParaRPr>
        </a:p>
      </xdr:txBody>
    </xdr:sp>
    <xdr:clientData/>
  </xdr:twoCellAnchor>
  <xdr:twoCellAnchor>
    <xdr:from>
      <xdr:col>4</xdr:col>
      <xdr:colOff>476250</xdr:colOff>
      <xdr:row>10</xdr:row>
      <xdr:rowOff>0</xdr:rowOff>
    </xdr:from>
    <xdr:to>
      <xdr:col>5</xdr:col>
      <xdr:colOff>220350</xdr:colOff>
      <xdr:row>13</xdr:row>
      <xdr:rowOff>68786</xdr:rowOff>
    </xdr:to>
    <xdr:grpSp>
      <xdr:nvGrpSpPr>
        <xdr:cNvPr id="8" name="Gruppieren 7"/>
        <xdr:cNvGrpSpPr/>
      </xdr:nvGrpSpPr>
      <xdr:grpSpPr>
        <a:xfrm>
          <a:off x="1924050" y="1619250"/>
          <a:ext cx="468000" cy="554561"/>
          <a:chOff x="1609725" y="1781175"/>
          <a:chExt cx="468000" cy="554561"/>
        </a:xfrm>
      </xdr:grpSpPr>
      <xdr:sp macro="" textlink="">
        <xdr:nvSpPr>
          <xdr:cNvPr id="9" name="Ellipse 8"/>
          <xdr:cNvSpPr/>
        </xdr:nvSpPr>
        <xdr:spPr>
          <a:xfrm>
            <a:off x="1609725" y="1781175"/>
            <a:ext cx="468000" cy="468000"/>
          </a:xfrm>
          <a:prstGeom prst="ellipse">
            <a:avLst/>
          </a:prstGeom>
          <a:solidFill>
            <a:schemeClr val="bg1"/>
          </a:solidFill>
          <a:ln>
            <a:solidFill>
              <a:schemeClr val="tx1">
                <a:lumMod val="85000"/>
                <a:lumOff val="1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10" name="Textfeld 9"/>
          <xdr:cNvSpPr txBox="1"/>
        </xdr:nvSpPr>
        <xdr:spPr>
          <a:xfrm>
            <a:off x="1641083" y="1855275"/>
            <a:ext cx="432403" cy="4804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GB" sz="1500" b="1">
                <a:latin typeface="American Typewriter"/>
                <a:cs typeface="American Typewriter"/>
              </a:rPr>
              <a:t> </a:t>
            </a:r>
            <a:r>
              <a:rPr lang="en-GB" sz="1500" b="1">
                <a:solidFill>
                  <a:schemeClr val="tx1"/>
                </a:solidFill>
                <a:latin typeface="Ayuthaya"/>
                <a:cs typeface="Ayuthaya"/>
              </a:rPr>
              <a:t>?</a:t>
            </a:r>
          </a:p>
        </xdr:txBody>
      </xdr:sp>
    </xdr:grpSp>
    <xdr:clientData/>
  </xdr:twoCellAnchor>
  <xdr:twoCellAnchor>
    <xdr:from>
      <xdr:col>4</xdr:col>
      <xdr:colOff>476250</xdr:colOff>
      <xdr:row>17</xdr:row>
      <xdr:rowOff>66675</xdr:rowOff>
    </xdr:from>
    <xdr:to>
      <xdr:col>5</xdr:col>
      <xdr:colOff>235161</xdr:colOff>
      <xdr:row>20</xdr:row>
      <xdr:rowOff>135461</xdr:rowOff>
    </xdr:to>
    <xdr:grpSp>
      <xdr:nvGrpSpPr>
        <xdr:cNvPr id="11" name="Gruppieren 10"/>
        <xdr:cNvGrpSpPr/>
      </xdr:nvGrpSpPr>
      <xdr:grpSpPr>
        <a:xfrm>
          <a:off x="1924050" y="2819400"/>
          <a:ext cx="482811" cy="554561"/>
          <a:chOff x="1609725" y="1781175"/>
          <a:chExt cx="482811" cy="554561"/>
        </a:xfrm>
      </xdr:grpSpPr>
      <xdr:sp macro="" textlink="">
        <xdr:nvSpPr>
          <xdr:cNvPr id="12" name="Ellipse 11"/>
          <xdr:cNvSpPr/>
        </xdr:nvSpPr>
        <xdr:spPr>
          <a:xfrm>
            <a:off x="1609725" y="1781175"/>
            <a:ext cx="468000" cy="468000"/>
          </a:xfrm>
          <a:prstGeom prst="ellipse">
            <a:avLst/>
          </a:prstGeom>
          <a:solidFill>
            <a:schemeClr val="bg1"/>
          </a:solidFill>
          <a:ln>
            <a:solidFill>
              <a:schemeClr val="tx1">
                <a:lumMod val="85000"/>
                <a:lumOff val="1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13" name="Textfeld 12"/>
          <xdr:cNvSpPr txBox="1"/>
        </xdr:nvSpPr>
        <xdr:spPr>
          <a:xfrm>
            <a:off x="1660133" y="1855275"/>
            <a:ext cx="432403" cy="4804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GB" sz="1500" b="1">
                <a:latin typeface="American Typewriter"/>
                <a:cs typeface="American Typewriter"/>
              </a:rPr>
              <a:t> </a:t>
            </a:r>
            <a:r>
              <a:rPr lang="en-GB" sz="1500" b="1">
                <a:solidFill>
                  <a:schemeClr val="tx1"/>
                </a:solidFill>
                <a:latin typeface="Ayuthaya"/>
                <a:cs typeface="Ayuthaya"/>
              </a:rPr>
              <a:t>!</a:t>
            </a:r>
          </a:p>
        </xdr:txBody>
      </xdr:sp>
    </xdr:grpSp>
    <xdr:clientData/>
  </xdr:twoCellAnchor>
  <xdr:twoCellAnchor>
    <xdr:from>
      <xdr:col>4</xdr:col>
      <xdr:colOff>466725</xdr:colOff>
      <xdr:row>29</xdr:row>
      <xdr:rowOff>0</xdr:rowOff>
    </xdr:from>
    <xdr:to>
      <xdr:col>5</xdr:col>
      <xdr:colOff>217567</xdr:colOff>
      <xdr:row>31</xdr:row>
      <xdr:rowOff>144150</xdr:rowOff>
    </xdr:to>
    <xdr:grpSp>
      <xdr:nvGrpSpPr>
        <xdr:cNvPr id="14" name="Gruppieren 13"/>
        <xdr:cNvGrpSpPr/>
      </xdr:nvGrpSpPr>
      <xdr:grpSpPr>
        <a:xfrm>
          <a:off x="1914525" y="4695825"/>
          <a:ext cx="474742" cy="468000"/>
          <a:chOff x="1602983" y="3067050"/>
          <a:chExt cx="474742" cy="661006"/>
        </a:xfrm>
      </xdr:grpSpPr>
      <xdr:sp macro="" textlink="">
        <xdr:nvSpPr>
          <xdr:cNvPr id="15" name="Ellipse 14"/>
          <xdr:cNvSpPr/>
        </xdr:nvSpPr>
        <xdr:spPr>
          <a:xfrm>
            <a:off x="1609725" y="3067050"/>
            <a:ext cx="468000" cy="661006"/>
          </a:xfrm>
          <a:prstGeom prst="ellipse">
            <a:avLst/>
          </a:prstGeom>
          <a:solidFill>
            <a:schemeClr val="bg1"/>
          </a:solidFill>
          <a:ln>
            <a:solidFill>
              <a:schemeClr val="tx1">
                <a:lumMod val="85000"/>
                <a:lumOff val="1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16" name="Textfeld 15"/>
          <xdr:cNvSpPr txBox="1"/>
        </xdr:nvSpPr>
        <xdr:spPr>
          <a:xfrm>
            <a:off x="1602983" y="3194963"/>
            <a:ext cx="432403" cy="4804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GB" sz="1500" b="1">
                <a:latin typeface="American Typewriter"/>
                <a:cs typeface="American Typewriter"/>
              </a:rPr>
              <a:t>  </a:t>
            </a:r>
            <a:r>
              <a:rPr lang="en-GB" sz="1500" b="1">
                <a:solidFill>
                  <a:schemeClr val="tx1"/>
                </a:solidFill>
                <a:latin typeface="Ayuthaya"/>
                <a:cs typeface="Ayuthaya"/>
              </a:rPr>
              <a:t>1</a:t>
            </a:r>
          </a:p>
        </xdr:txBody>
      </xdr:sp>
    </xdr:grpSp>
    <xdr:clientData/>
  </xdr:twoCellAnchor>
  <xdr:twoCellAnchor editAs="oneCell">
    <xdr:from>
      <xdr:col>4</xdr:col>
      <xdr:colOff>561975</xdr:colOff>
      <xdr:row>10</xdr:row>
      <xdr:rowOff>95250</xdr:rowOff>
    </xdr:from>
    <xdr:to>
      <xdr:col>5</xdr:col>
      <xdr:colOff>142875</xdr:colOff>
      <xdr:row>12</xdr:row>
      <xdr:rowOff>76200</xdr:rowOff>
    </xdr:to>
    <xdr:pic>
      <xdr:nvPicPr>
        <xdr:cNvPr id="17" name="Grafik 16" descr="http://us.cdn1.123rf.com/168nwm/lhfgraphics/lhfgraphics1201/lhfgraphics120100083/14419927-doodle-style-light-bulb-or-idea-symbol-sketch-in-vector-format.jp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009775" y="1714500"/>
          <a:ext cx="304800" cy="304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561975</xdr:colOff>
      <xdr:row>17</xdr:row>
      <xdr:rowOff>152400</xdr:rowOff>
    </xdr:from>
    <xdr:to>
      <xdr:col>5</xdr:col>
      <xdr:colOff>146733</xdr:colOff>
      <xdr:row>19</xdr:row>
      <xdr:rowOff>133350</xdr:rowOff>
    </xdr:to>
    <xdr:pic>
      <xdr:nvPicPr>
        <xdr:cNvPr id="18" name="Grafik 17" descr="http://www.dorsetpeoplefirst.co.uk/images/work_symbol.gif"/>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4000" t="50290" r="50286" b="4046"/>
        <a:stretch/>
      </xdr:blipFill>
      <xdr:spPr bwMode="auto">
        <a:xfrm>
          <a:off x="2009775" y="2905125"/>
          <a:ext cx="308658" cy="304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9525</xdr:colOff>
      <xdr:row>6</xdr:row>
      <xdr:rowOff>57150</xdr:rowOff>
    </xdr:from>
    <xdr:to>
      <xdr:col>17</xdr:col>
      <xdr:colOff>475615</xdr:colOff>
      <xdr:row>9</xdr:row>
      <xdr:rowOff>5080</xdr:rowOff>
    </xdr:to>
    <xdr:pic>
      <xdr:nvPicPr>
        <xdr:cNvPr id="19" name="Bild 2" descr="http://publicdomainvectors.org/photos/1381070386.png"/>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0039350" y="1028700"/>
          <a:ext cx="466090" cy="433705"/>
        </a:xfrm>
        <a:prstGeom prst="rect">
          <a:avLst/>
        </a:prstGeom>
        <a:noFill/>
        <a:ln>
          <a:noFill/>
        </a:ln>
      </xdr:spPr>
    </xdr:pic>
    <xdr:clientData/>
  </xdr:twoCellAnchor>
  <xdr:twoCellAnchor>
    <xdr:from>
      <xdr:col>4</xdr:col>
      <xdr:colOff>447675</xdr:colOff>
      <xdr:row>475</xdr:row>
      <xdr:rowOff>19050</xdr:rowOff>
    </xdr:from>
    <xdr:to>
      <xdr:col>5</xdr:col>
      <xdr:colOff>198517</xdr:colOff>
      <xdr:row>478</xdr:row>
      <xdr:rowOff>1275</xdr:rowOff>
    </xdr:to>
    <xdr:grpSp>
      <xdr:nvGrpSpPr>
        <xdr:cNvPr id="20" name="Gruppieren 19"/>
        <xdr:cNvGrpSpPr/>
      </xdr:nvGrpSpPr>
      <xdr:grpSpPr>
        <a:xfrm>
          <a:off x="1895475" y="76933425"/>
          <a:ext cx="474742" cy="468000"/>
          <a:chOff x="1602983" y="3067050"/>
          <a:chExt cx="474742" cy="661006"/>
        </a:xfrm>
      </xdr:grpSpPr>
      <xdr:sp macro="" textlink="">
        <xdr:nvSpPr>
          <xdr:cNvPr id="21" name="Ellipse 20"/>
          <xdr:cNvSpPr/>
        </xdr:nvSpPr>
        <xdr:spPr>
          <a:xfrm>
            <a:off x="1609725" y="3067050"/>
            <a:ext cx="468000" cy="661006"/>
          </a:xfrm>
          <a:prstGeom prst="ellipse">
            <a:avLst/>
          </a:prstGeom>
          <a:solidFill>
            <a:schemeClr val="bg1"/>
          </a:solidFill>
          <a:ln>
            <a:solidFill>
              <a:schemeClr val="tx1">
                <a:lumMod val="85000"/>
                <a:lumOff val="1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22" name="Textfeld 21"/>
          <xdr:cNvSpPr txBox="1"/>
        </xdr:nvSpPr>
        <xdr:spPr>
          <a:xfrm>
            <a:off x="1602983" y="3194963"/>
            <a:ext cx="432403" cy="4804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GB" sz="1500" b="1">
                <a:latin typeface="American Typewriter"/>
                <a:cs typeface="American Typewriter"/>
              </a:rPr>
              <a:t>  </a:t>
            </a:r>
            <a:r>
              <a:rPr lang="en-GB" sz="1500" b="1">
                <a:solidFill>
                  <a:schemeClr val="tx1"/>
                </a:solidFill>
                <a:latin typeface="Ayuthaya"/>
                <a:cs typeface="Ayuthaya"/>
              </a:rPr>
              <a:t>2</a:t>
            </a:r>
          </a:p>
        </xdr:txBody>
      </xdr:sp>
    </xdr:grpSp>
    <xdr:clientData/>
  </xdr:twoCellAnchor>
</xdr:wsDr>
</file>

<file path=xl/drawings/drawing7.xml><?xml version="1.0" encoding="utf-8"?>
<xdr:wsDr xmlns:xdr="http://schemas.openxmlformats.org/drawingml/2006/spreadsheetDrawing" xmlns:a="http://schemas.openxmlformats.org/drawingml/2006/main">
  <xdr:twoCellAnchor editAs="oneCell">
    <xdr:from>
      <xdr:col>6</xdr:col>
      <xdr:colOff>47625</xdr:colOff>
      <xdr:row>2</xdr:row>
      <xdr:rowOff>38100</xdr:rowOff>
    </xdr:from>
    <xdr:to>
      <xdr:col>6</xdr:col>
      <xdr:colOff>447675</xdr:colOff>
      <xdr:row>4</xdr:row>
      <xdr:rowOff>114300</xdr:rowOff>
    </xdr:to>
    <xdr:pic>
      <xdr:nvPicPr>
        <xdr:cNvPr id="2" name="Grafik 1" descr="http://forest-carbon.org/wp-content/uploads/2011/05/gizlogo-standard-rgb-300-300x300.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200025"/>
          <a:ext cx="400050" cy="400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13</xdr:col>
      <xdr:colOff>257174</xdr:colOff>
      <xdr:row>2</xdr:row>
      <xdr:rowOff>38100</xdr:rowOff>
    </xdr:from>
    <xdr:to>
      <xdr:col>14</xdr:col>
      <xdr:colOff>676274</xdr:colOff>
      <xdr:row>4</xdr:row>
      <xdr:rowOff>114300</xdr:rowOff>
    </xdr:to>
    <xdr:grpSp>
      <xdr:nvGrpSpPr>
        <xdr:cNvPr id="3" name="Gruppieren 2"/>
        <xdr:cNvGrpSpPr/>
      </xdr:nvGrpSpPr>
      <xdr:grpSpPr>
        <a:xfrm>
          <a:off x="8143874" y="361950"/>
          <a:ext cx="1143000" cy="400050"/>
          <a:chOff x="5810249" y="200025"/>
          <a:chExt cx="1304925" cy="400050"/>
        </a:xfrm>
      </xdr:grpSpPr>
      <xdr:pic>
        <xdr:nvPicPr>
          <xdr:cNvPr id="4" name="Grafik 3" descr="http://forest-carbon.org/wp-content/uploads/2011/05/gizlogo-standard-rgb-300-300x300.pn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810249" y="200025"/>
            <a:ext cx="1304925" cy="40005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5" name="Textfeld 4"/>
          <xdr:cNvSpPr txBox="1"/>
        </xdr:nvSpPr>
        <xdr:spPr>
          <a:xfrm>
            <a:off x="5920018" y="228600"/>
            <a:ext cx="1181100" cy="3143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de-DE" sz="1600" b="1">
                <a:solidFill>
                  <a:schemeClr val="tx1"/>
                </a:solidFill>
              </a:rPr>
              <a:t>MACC</a:t>
            </a:r>
          </a:p>
        </xdr:txBody>
      </xdr:sp>
    </xdr:grpSp>
    <xdr:clientData/>
  </xdr:twoCellAnchor>
  <xdr:twoCellAnchor>
    <xdr:from>
      <xdr:col>7</xdr:col>
      <xdr:colOff>28575</xdr:colOff>
      <xdr:row>2</xdr:row>
      <xdr:rowOff>66675</xdr:rowOff>
    </xdr:from>
    <xdr:to>
      <xdr:col>13</xdr:col>
      <xdr:colOff>47625</xdr:colOff>
      <xdr:row>4</xdr:row>
      <xdr:rowOff>76200</xdr:rowOff>
    </xdr:to>
    <xdr:sp macro="" textlink="">
      <xdr:nvSpPr>
        <xdr:cNvPr id="6" name="Textfeld 5"/>
        <xdr:cNvSpPr txBox="1"/>
      </xdr:nvSpPr>
      <xdr:spPr>
        <a:xfrm>
          <a:off x="1238250" y="228600"/>
          <a:ext cx="459105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200" b="1">
              <a:solidFill>
                <a:schemeClr val="bg1"/>
              </a:solidFill>
            </a:rPr>
            <a:t>GIZ Monitoring of Adaptation to Climate Change (MACC)</a:t>
          </a:r>
        </a:p>
      </xdr:txBody>
    </xdr:sp>
    <xdr:clientData/>
  </xdr:twoCellAnchor>
  <xdr:twoCellAnchor>
    <xdr:from>
      <xdr:col>16</xdr:col>
      <xdr:colOff>371475</xdr:colOff>
      <xdr:row>3</xdr:row>
      <xdr:rowOff>152400</xdr:rowOff>
    </xdr:from>
    <xdr:to>
      <xdr:col>19</xdr:col>
      <xdr:colOff>333375</xdr:colOff>
      <xdr:row>5</xdr:row>
      <xdr:rowOff>142875</xdr:rowOff>
    </xdr:to>
    <xdr:sp macro="" textlink="">
      <xdr:nvSpPr>
        <xdr:cNvPr id="7" name="Textfeld 6"/>
        <xdr:cNvSpPr txBox="1"/>
      </xdr:nvSpPr>
      <xdr:spPr>
        <a:xfrm>
          <a:off x="11934825" y="638175"/>
          <a:ext cx="1933575" cy="3143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de-DE" sz="1600" b="1">
              <a:solidFill>
                <a:srgbClr val="C00000"/>
              </a:solidFill>
            </a:rPr>
            <a:t>Tutorial </a:t>
          </a:r>
          <a:r>
            <a:rPr lang="de-DE" sz="1600" b="1">
              <a:solidFill>
                <a:schemeClr val="tx1"/>
              </a:solidFill>
            </a:rPr>
            <a:t>Step 5</a:t>
          </a:r>
          <a:r>
            <a:rPr lang="de-DE" sz="1600" b="1" baseline="0">
              <a:solidFill>
                <a:schemeClr val="tx1"/>
              </a:solidFill>
            </a:rPr>
            <a:t> - B</a:t>
          </a:r>
          <a:endParaRPr lang="de-DE" sz="1600" b="1">
            <a:solidFill>
              <a:schemeClr val="tx1"/>
            </a:solidFill>
          </a:endParaRPr>
        </a:p>
      </xdr:txBody>
    </xdr:sp>
    <xdr:clientData/>
  </xdr:twoCellAnchor>
  <xdr:twoCellAnchor>
    <xdr:from>
      <xdr:col>4</xdr:col>
      <xdr:colOff>457200</xdr:colOff>
      <xdr:row>9</xdr:row>
      <xdr:rowOff>142875</xdr:rowOff>
    </xdr:from>
    <xdr:to>
      <xdr:col>5</xdr:col>
      <xdr:colOff>238125</xdr:colOff>
      <xdr:row>13</xdr:row>
      <xdr:rowOff>30686</xdr:rowOff>
    </xdr:to>
    <xdr:grpSp>
      <xdr:nvGrpSpPr>
        <xdr:cNvPr id="8" name="Gruppieren 7"/>
        <xdr:cNvGrpSpPr/>
      </xdr:nvGrpSpPr>
      <xdr:grpSpPr>
        <a:xfrm>
          <a:off x="1905000" y="1600200"/>
          <a:ext cx="504825" cy="535511"/>
          <a:chOff x="1590675" y="1781175"/>
          <a:chExt cx="504825" cy="535511"/>
        </a:xfrm>
      </xdr:grpSpPr>
      <xdr:sp macro="" textlink="">
        <xdr:nvSpPr>
          <xdr:cNvPr id="9" name="Ellipse 8"/>
          <xdr:cNvSpPr/>
        </xdr:nvSpPr>
        <xdr:spPr>
          <a:xfrm>
            <a:off x="1609725" y="1781175"/>
            <a:ext cx="468000" cy="468000"/>
          </a:xfrm>
          <a:prstGeom prst="ellipse">
            <a:avLst/>
          </a:prstGeom>
          <a:solidFill>
            <a:schemeClr val="bg1"/>
          </a:solidFill>
          <a:ln>
            <a:solidFill>
              <a:schemeClr val="tx1">
                <a:lumMod val="85000"/>
                <a:lumOff val="1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10" name="Textfeld 9"/>
          <xdr:cNvSpPr txBox="1"/>
        </xdr:nvSpPr>
        <xdr:spPr>
          <a:xfrm>
            <a:off x="1590675" y="1836225"/>
            <a:ext cx="504825" cy="4804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GB" sz="1500" b="1">
                <a:latin typeface="American Typewriter"/>
                <a:cs typeface="American Typewriter"/>
              </a:rPr>
              <a:t> </a:t>
            </a:r>
            <a:r>
              <a:rPr lang="zh-TW" sz="900">
                <a:effectLst/>
              </a:rPr>
              <a:t>信息</a:t>
            </a:r>
            <a:endParaRPr lang="en-GB" sz="1500" b="1">
              <a:solidFill>
                <a:schemeClr val="tx1"/>
              </a:solidFill>
              <a:latin typeface="Ayuthaya"/>
              <a:cs typeface="Ayuthaya"/>
            </a:endParaRPr>
          </a:p>
        </xdr:txBody>
      </xdr:sp>
    </xdr:grpSp>
    <xdr:clientData/>
  </xdr:twoCellAnchor>
  <xdr:twoCellAnchor>
    <xdr:from>
      <xdr:col>4</xdr:col>
      <xdr:colOff>485775</xdr:colOff>
      <xdr:row>220</xdr:row>
      <xdr:rowOff>19050</xdr:rowOff>
    </xdr:from>
    <xdr:to>
      <xdr:col>5</xdr:col>
      <xdr:colOff>236617</xdr:colOff>
      <xdr:row>223</xdr:row>
      <xdr:rowOff>1275</xdr:rowOff>
    </xdr:to>
    <xdr:grpSp>
      <xdr:nvGrpSpPr>
        <xdr:cNvPr id="11" name="Gruppieren 10"/>
        <xdr:cNvGrpSpPr/>
      </xdr:nvGrpSpPr>
      <xdr:grpSpPr>
        <a:xfrm>
          <a:off x="1933575" y="22850475"/>
          <a:ext cx="474742" cy="468000"/>
          <a:chOff x="1602983" y="3067050"/>
          <a:chExt cx="474742" cy="661006"/>
        </a:xfrm>
      </xdr:grpSpPr>
      <xdr:sp macro="" textlink="">
        <xdr:nvSpPr>
          <xdr:cNvPr id="12" name="Ellipse 11"/>
          <xdr:cNvSpPr/>
        </xdr:nvSpPr>
        <xdr:spPr>
          <a:xfrm>
            <a:off x="1609725" y="3067050"/>
            <a:ext cx="468000" cy="661006"/>
          </a:xfrm>
          <a:prstGeom prst="ellipse">
            <a:avLst/>
          </a:prstGeom>
          <a:solidFill>
            <a:schemeClr val="bg1"/>
          </a:solidFill>
          <a:ln>
            <a:solidFill>
              <a:schemeClr val="tx1">
                <a:lumMod val="85000"/>
                <a:lumOff val="1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13" name="Textfeld 12"/>
          <xdr:cNvSpPr txBox="1"/>
        </xdr:nvSpPr>
        <xdr:spPr>
          <a:xfrm>
            <a:off x="1602983" y="3194963"/>
            <a:ext cx="432403" cy="4804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GB" sz="1500" b="1">
                <a:latin typeface="American Typewriter"/>
                <a:cs typeface="American Typewriter"/>
              </a:rPr>
              <a:t>  </a:t>
            </a:r>
            <a:r>
              <a:rPr lang="en-GB" sz="1500" b="1">
                <a:solidFill>
                  <a:schemeClr val="tx1"/>
                </a:solidFill>
                <a:latin typeface="Ayuthaya"/>
                <a:cs typeface="American Typewriter"/>
              </a:rPr>
              <a:t>2</a:t>
            </a:r>
            <a:endParaRPr lang="en-GB" sz="1500" b="1">
              <a:solidFill>
                <a:schemeClr val="tx1"/>
              </a:solidFill>
              <a:latin typeface="Ayuthaya"/>
              <a:cs typeface="Ayuthaya"/>
            </a:endParaRPr>
          </a:p>
        </xdr:txBody>
      </xdr:sp>
    </xdr:grpSp>
    <xdr:clientData/>
  </xdr:twoCellAnchor>
  <xdr:twoCellAnchor>
    <xdr:from>
      <xdr:col>4</xdr:col>
      <xdr:colOff>476250</xdr:colOff>
      <xdr:row>16</xdr:row>
      <xdr:rowOff>9525</xdr:rowOff>
    </xdr:from>
    <xdr:to>
      <xdr:col>5</xdr:col>
      <xdr:colOff>285750</xdr:colOff>
      <xdr:row>19</xdr:row>
      <xdr:rowOff>125936</xdr:rowOff>
    </xdr:to>
    <xdr:grpSp>
      <xdr:nvGrpSpPr>
        <xdr:cNvPr id="14" name="Gruppieren 13"/>
        <xdr:cNvGrpSpPr/>
      </xdr:nvGrpSpPr>
      <xdr:grpSpPr>
        <a:xfrm>
          <a:off x="1924050" y="2600325"/>
          <a:ext cx="533400" cy="602186"/>
          <a:chOff x="1609725" y="1781175"/>
          <a:chExt cx="533400" cy="602186"/>
        </a:xfrm>
      </xdr:grpSpPr>
      <xdr:sp macro="" textlink="">
        <xdr:nvSpPr>
          <xdr:cNvPr id="15" name="Ellipse 14"/>
          <xdr:cNvSpPr/>
        </xdr:nvSpPr>
        <xdr:spPr>
          <a:xfrm>
            <a:off x="1609725" y="1781175"/>
            <a:ext cx="468000" cy="468000"/>
          </a:xfrm>
          <a:prstGeom prst="ellipse">
            <a:avLst/>
          </a:prstGeom>
          <a:solidFill>
            <a:schemeClr val="bg1"/>
          </a:solidFill>
          <a:ln>
            <a:solidFill>
              <a:schemeClr val="tx1">
                <a:lumMod val="85000"/>
                <a:lumOff val="1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16" name="Textfeld 15"/>
          <xdr:cNvSpPr txBox="1"/>
        </xdr:nvSpPr>
        <xdr:spPr>
          <a:xfrm>
            <a:off x="1619250" y="1902900"/>
            <a:ext cx="523875" cy="4804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GB" sz="900" b="1">
                <a:latin typeface="American Typewriter"/>
                <a:cs typeface="American Typewriter"/>
              </a:rPr>
              <a:t> </a:t>
            </a:r>
            <a:r>
              <a:rPr lang="zh-TW" sz="900">
                <a:effectLst/>
              </a:rPr>
              <a:t>指示</a:t>
            </a:r>
            <a:endParaRPr lang="en-GB" sz="900" b="1">
              <a:solidFill>
                <a:schemeClr val="tx1"/>
              </a:solidFill>
              <a:latin typeface="Ayuthaya"/>
              <a:cs typeface="Ayuthaya"/>
            </a:endParaRPr>
          </a:p>
        </xdr:txBody>
      </xdr:sp>
    </xdr:grpSp>
    <xdr:clientData/>
  </xdr:twoCellAnchor>
  <xdr:twoCellAnchor>
    <xdr:from>
      <xdr:col>4</xdr:col>
      <xdr:colOff>496981</xdr:colOff>
      <xdr:row>34</xdr:row>
      <xdr:rowOff>7847</xdr:rowOff>
    </xdr:from>
    <xdr:to>
      <xdr:col>5</xdr:col>
      <xdr:colOff>335056</xdr:colOff>
      <xdr:row>37</xdr:row>
      <xdr:rowOff>31810</xdr:rowOff>
    </xdr:to>
    <xdr:grpSp>
      <xdr:nvGrpSpPr>
        <xdr:cNvPr id="17" name="Gruppieren 16"/>
        <xdr:cNvGrpSpPr/>
      </xdr:nvGrpSpPr>
      <xdr:grpSpPr>
        <a:xfrm>
          <a:off x="1944781" y="5513297"/>
          <a:ext cx="561975" cy="509738"/>
          <a:chOff x="1620843" y="1608373"/>
          <a:chExt cx="561975" cy="508480"/>
        </a:xfrm>
      </xdr:grpSpPr>
      <xdr:sp macro="" textlink="">
        <xdr:nvSpPr>
          <xdr:cNvPr id="18" name="Ellipse 17"/>
          <xdr:cNvSpPr/>
        </xdr:nvSpPr>
        <xdr:spPr>
          <a:xfrm>
            <a:off x="1620843" y="1608373"/>
            <a:ext cx="468000" cy="468000"/>
          </a:xfrm>
          <a:prstGeom prst="ellipse">
            <a:avLst/>
          </a:prstGeom>
          <a:solidFill>
            <a:schemeClr val="bg1"/>
          </a:solidFill>
          <a:ln>
            <a:solidFill>
              <a:schemeClr val="tx1">
                <a:lumMod val="85000"/>
                <a:lumOff val="1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19" name="Textfeld 18"/>
          <xdr:cNvSpPr txBox="1"/>
        </xdr:nvSpPr>
        <xdr:spPr>
          <a:xfrm>
            <a:off x="1671251" y="1636392"/>
            <a:ext cx="511567" cy="4804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GB" sz="1500" b="1">
                <a:latin typeface="Agency FB" pitchFamily="34" charset="0"/>
                <a:cs typeface="American Typewriter"/>
              </a:rPr>
              <a:t> </a:t>
            </a:r>
            <a:r>
              <a:rPr lang="en-GB" sz="1500" b="1">
                <a:solidFill>
                  <a:schemeClr val="tx1"/>
                </a:solidFill>
                <a:latin typeface="Arial" pitchFamily="34" charset="0"/>
                <a:cs typeface="Arial" pitchFamily="34" charset="0"/>
              </a:rPr>
              <a:t>1</a:t>
            </a:r>
            <a:endParaRPr lang="en-GB" sz="1500" b="1">
              <a:solidFill>
                <a:schemeClr val="tx1"/>
              </a:solidFill>
              <a:latin typeface="+mn-lt"/>
              <a:cs typeface="Ayuthaya"/>
            </a:endParaRPr>
          </a:p>
        </xdr:txBody>
      </xdr:sp>
    </xdr:grpSp>
    <xdr:clientData/>
  </xdr:twoCellAnchor>
  <xdr:twoCellAnchor editAs="oneCell">
    <xdr:from>
      <xdr:col>4</xdr:col>
      <xdr:colOff>571500</xdr:colOff>
      <xdr:row>10</xdr:row>
      <xdr:rowOff>66675</xdr:rowOff>
    </xdr:from>
    <xdr:to>
      <xdr:col>5</xdr:col>
      <xdr:colOff>152400</xdr:colOff>
      <xdr:row>12</xdr:row>
      <xdr:rowOff>47625</xdr:rowOff>
    </xdr:to>
    <xdr:pic>
      <xdr:nvPicPr>
        <xdr:cNvPr id="20" name="Grafik 19" descr="http://us.cdn1.123rf.com/168nwm/lhfgraphics/lhfgraphics1201/lhfgraphics120100083/14419927-doodle-style-light-bulb-or-idea-symbol-sketch-in-vector-format.jp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019300" y="1685925"/>
          <a:ext cx="304800" cy="304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571500</xdr:colOff>
      <xdr:row>16</xdr:row>
      <xdr:rowOff>95250</xdr:rowOff>
    </xdr:from>
    <xdr:to>
      <xdr:col>5</xdr:col>
      <xdr:colOff>156258</xdr:colOff>
      <xdr:row>18</xdr:row>
      <xdr:rowOff>76200</xdr:rowOff>
    </xdr:to>
    <xdr:pic>
      <xdr:nvPicPr>
        <xdr:cNvPr id="21" name="Grafik 20" descr="http://www.dorsetpeoplefirst.co.uk/images/work_symbol.gif"/>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4000" t="50290" r="50286" b="4046"/>
        <a:stretch/>
      </xdr:blipFill>
      <xdr:spPr bwMode="auto">
        <a:xfrm>
          <a:off x="2019300" y="2686050"/>
          <a:ext cx="308658" cy="304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17</xdr:col>
      <xdr:colOff>57149</xdr:colOff>
      <xdr:row>237</xdr:row>
      <xdr:rowOff>152400</xdr:rowOff>
    </xdr:from>
    <xdr:to>
      <xdr:col>20</xdr:col>
      <xdr:colOff>581025</xdr:colOff>
      <xdr:row>239</xdr:row>
      <xdr:rowOff>142875</xdr:rowOff>
    </xdr:to>
    <xdr:sp macro="" textlink="">
      <xdr:nvSpPr>
        <xdr:cNvPr id="22" name="Textfeld 21"/>
        <xdr:cNvSpPr txBox="1"/>
      </xdr:nvSpPr>
      <xdr:spPr>
        <a:xfrm>
          <a:off x="10458449" y="26831925"/>
          <a:ext cx="2752726"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de-DE" sz="1600" b="1">
              <a:solidFill>
                <a:srgbClr val="C00000"/>
              </a:solidFill>
            </a:rPr>
            <a:t>Milestone Value </a:t>
          </a:r>
          <a:r>
            <a:rPr lang="de-DE" sz="1600" b="1">
              <a:solidFill>
                <a:schemeClr val="tx1"/>
              </a:solidFill>
            </a:rPr>
            <a:t>- </a:t>
          </a:r>
          <a:r>
            <a:rPr lang="de-DE" sz="1400" b="1">
              <a:solidFill>
                <a:schemeClr val="tx1"/>
              </a:solidFill>
            </a:rPr>
            <a:t>definition</a:t>
          </a:r>
          <a:endParaRPr lang="de-DE" sz="1600" b="1">
            <a:solidFill>
              <a:schemeClr val="tx1"/>
            </a:solidFill>
          </a:endParaRPr>
        </a:p>
      </xdr:txBody>
    </xdr:sp>
    <xdr:clientData/>
  </xdr:twoCellAnchor>
  <xdr:twoCellAnchor>
    <xdr:from>
      <xdr:col>16</xdr:col>
      <xdr:colOff>371474</xdr:colOff>
      <xdr:row>38</xdr:row>
      <xdr:rowOff>152400</xdr:rowOff>
    </xdr:from>
    <xdr:to>
      <xdr:col>20</xdr:col>
      <xdr:colOff>438150</xdr:colOff>
      <xdr:row>40</xdr:row>
      <xdr:rowOff>142875</xdr:rowOff>
    </xdr:to>
    <xdr:sp macro="" textlink="">
      <xdr:nvSpPr>
        <xdr:cNvPr id="23" name="Textfeld 22"/>
        <xdr:cNvSpPr txBox="1"/>
      </xdr:nvSpPr>
      <xdr:spPr>
        <a:xfrm>
          <a:off x="10315574" y="26831925"/>
          <a:ext cx="2752726"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de-DE" sz="1600" b="1">
              <a:solidFill>
                <a:srgbClr val="C00000"/>
              </a:solidFill>
            </a:rPr>
            <a:t>Status bar </a:t>
          </a:r>
          <a:r>
            <a:rPr lang="de-DE" sz="1100" b="1">
              <a:solidFill>
                <a:schemeClr val="tx1"/>
              </a:solidFill>
            </a:rPr>
            <a:t>-  </a:t>
          </a:r>
          <a:r>
            <a:rPr lang="de-DE" sz="1400" b="1">
              <a:solidFill>
                <a:schemeClr val="tx1"/>
              </a:solidFill>
            </a:rPr>
            <a:t>explained</a:t>
          </a:r>
          <a:endParaRPr lang="de-DE" sz="1600" b="1">
            <a:solidFill>
              <a:schemeClr val="tx1"/>
            </a:solidFill>
          </a:endParaRPr>
        </a:p>
      </xdr:txBody>
    </xdr:sp>
    <xdr:clientData/>
  </xdr:twoCellAnchor>
  <xdr:twoCellAnchor>
    <xdr:from>
      <xdr:col>16</xdr:col>
      <xdr:colOff>371474</xdr:colOff>
      <xdr:row>55</xdr:row>
      <xdr:rowOff>152400</xdr:rowOff>
    </xdr:from>
    <xdr:to>
      <xdr:col>20</xdr:col>
      <xdr:colOff>438150</xdr:colOff>
      <xdr:row>57</xdr:row>
      <xdr:rowOff>142875</xdr:rowOff>
    </xdr:to>
    <xdr:sp macro="" textlink="">
      <xdr:nvSpPr>
        <xdr:cNvPr id="24" name="Textfeld 23"/>
        <xdr:cNvSpPr txBox="1"/>
      </xdr:nvSpPr>
      <xdr:spPr>
        <a:xfrm>
          <a:off x="10315574" y="6305550"/>
          <a:ext cx="2752726"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de-DE" sz="1600" b="1">
              <a:solidFill>
                <a:srgbClr val="C00000"/>
              </a:solidFill>
            </a:rPr>
            <a:t>(no data)</a:t>
          </a:r>
          <a:r>
            <a:rPr lang="de-DE" sz="1100" b="1">
              <a:solidFill>
                <a:schemeClr val="tx1"/>
              </a:solidFill>
            </a:rPr>
            <a:t>-  </a:t>
          </a:r>
          <a:r>
            <a:rPr lang="de-DE" sz="1400" b="1">
              <a:solidFill>
                <a:schemeClr val="tx1"/>
              </a:solidFill>
            </a:rPr>
            <a:t>explained</a:t>
          </a:r>
          <a:endParaRPr lang="de-DE" sz="1600" b="1">
            <a:solidFill>
              <a:schemeClr val="tx1"/>
            </a:solidFill>
          </a:endParaRPr>
        </a:p>
      </xdr:txBody>
    </xdr:sp>
    <xdr:clientData/>
  </xdr:twoCellAnchor>
  <xdr:twoCellAnchor editAs="oneCell">
    <xdr:from>
      <xdr:col>17</xdr:col>
      <xdr:colOff>0</xdr:colOff>
      <xdr:row>6</xdr:row>
      <xdr:rowOff>57150</xdr:rowOff>
    </xdr:from>
    <xdr:to>
      <xdr:col>17</xdr:col>
      <xdr:colOff>466090</xdr:colOff>
      <xdr:row>9</xdr:row>
      <xdr:rowOff>5080</xdr:rowOff>
    </xdr:to>
    <xdr:pic>
      <xdr:nvPicPr>
        <xdr:cNvPr id="26" name="Bild 2" descr="http://publicdomainvectors.org/photos/1381070386.png"/>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0229850" y="1028700"/>
          <a:ext cx="466090" cy="433705"/>
        </a:xfrm>
        <a:prstGeom prst="rect">
          <a:avLst/>
        </a:prstGeom>
        <a:noFill/>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6</xdr:col>
      <xdr:colOff>47625</xdr:colOff>
      <xdr:row>2</xdr:row>
      <xdr:rowOff>38100</xdr:rowOff>
    </xdr:from>
    <xdr:to>
      <xdr:col>6</xdr:col>
      <xdr:colOff>447675</xdr:colOff>
      <xdr:row>4</xdr:row>
      <xdr:rowOff>114300</xdr:rowOff>
    </xdr:to>
    <xdr:pic>
      <xdr:nvPicPr>
        <xdr:cNvPr id="2" name="Grafik 1" descr="http://forest-carbon.org/wp-content/uploads/2011/05/gizlogo-standard-rgb-300-300x300.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200025"/>
          <a:ext cx="400050" cy="400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13</xdr:col>
      <xdr:colOff>257174</xdr:colOff>
      <xdr:row>2</xdr:row>
      <xdr:rowOff>38100</xdr:rowOff>
    </xdr:from>
    <xdr:to>
      <xdr:col>14</xdr:col>
      <xdr:colOff>676274</xdr:colOff>
      <xdr:row>4</xdr:row>
      <xdr:rowOff>114300</xdr:rowOff>
    </xdr:to>
    <xdr:grpSp>
      <xdr:nvGrpSpPr>
        <xdr:cNvPr id="3" name="Gruppieren 2"/>
        <xdr:cNvGrpSpPr/>
      </xdr:nvGrpSpPr>
      <xdr:grpSpPr>
        <a:xfrm>
          <a:off x="7943849" y="361950"/>
          <a:ext cx="1143000" cy="400050"/>
          <a:chOff x="5810249" y="200025"/>
          <a:chExt cx="1304925" cy="400050"/>
        </a:xfrm>
      </xdr:grpSpPr>
      <xdr:pic>
        <xdr:nvPicPr>
          <xdr:cNvPr id="4" name="Grafik 3" descr="http://forest-carbon.org/wp-content/uploads/2011/05/gizlogo-standard-rgb-300-300x300.pn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810249" y="200025"/>
            <a:ext cx="1304925" cy="40005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5" name="Textfeld 4"/>
          <xdr:cNvSpPr txBox="1"/>
        </xdr:nvSpPr>
        <xdr:spPr>
          <a:xfrm>
            <a:off x="5920018" y="228600"/>
            <a:ext cx="1181100" cy="3143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de-DE" sz="1600" b="1">
                <a:solidFill>
                  <a:schemeClr val="tx1"/>
                </a:solidFill>
              </a:rPr>
              <a:t>MACC</a:t>
            </a:r>
          </a:p>
        </xdr:txBody>
      </xdr:sp>
    </xdr:grpSp>
    <xdr:clientData/>
  </xdr:twoCellAnchor>
  <xdr:twoCellAnchor>
    <xdr:from>
      <xdr:col>7</xdr:col>
      <xdr:colOff>28575</xdr:colOff>
      <xdr:row>2</xdr:row>
      <xdr:rowOff>66675</xdr:rowOff>
    </xdr:from>
    <xdr:to>
      <xdr:col>13</xdr:col>
      <xdr:colOff>47625</xdr:colOff>
      <xdr:row>4</xdr:row>
      <xdr:rowOff>76200</xdr:rowOff>
    </xdr:to>
    <xdr:sp macro="" textlink="">
      <xdr:nvSpPr>
        <xdr:cNvPr id="6" name="Textfeld 5"/>
        <xdr:cNvSpPr txBox="1"/>
      </xdr:nvSpPr>
      <xdr:spPr>
        <a:xfrm>
          <a:off x="1238250" y="228600"/>
          <a:ext cx="459105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200" b="1">
              <a:solidFill>
                <a:schemeClr val="bg1"/>
              </a:solidFill>
            </a:rPr>
            <a:t>GIZ Monitoring of Adaptation to Climate Change (MACC)</a:t>
          </a:r>
        </a:p>
      </xdr:txBody>
    </xdr:sp>
    <xdr:clientData/>
  </xdr:twoCellAnchor>
  <xdr:twoCellAnchor>
    <xdr:from>
      <xdr:col>5</xdr:col>
      <xdr:colOff>128868</xdr:colOff>
      <xdr:row>64</xdr:row>
      <xdr:rowOff>28573</xdr:rowOff>
    </xdr:from>
    <xdr:to>
      <xdr:col>15</xdr:col>
      <xdr:colOff>309843</xdr:colOff>
      <xdr:row>96</xdr:row>
      <xdr:rowOff>142875</xdr:rowOff>
    </xdr:to>
    <xdr:graphicFrame macro="">
      <xdr:nvGraphicFramePr>
        <xdr:cNvPr id="7" name="Diagramm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16</xdr:col>
      <xdr:colOff>371475</xdr:colOff>
      <xdr:row>3</xdr:row>
      <xdr:rowOff>152400</xdr:rowOff>
    </xdr:from>
    <xdr:to>
      <xdr:col>19</xdr:col>
      <xdr:colOff>333375</xdr:colOff>
      <xdr:row>5</xdr:row>
      <xdr:rowOff>142875</xdr:rowOff>
    </xdr:to>
    <xdr:sp macro="" textlink="">
      <xdr:nvSpPr>
        <xdr:cNvPr id="14" name="Textfeld 13"/>
        <xdr:cNvSpPr txBox="1"/>
      </xdr:nvSpPr>
      <xdr:spPr>
        <a:xfrm>
          <a:off x="11934825" y="638175"/>
          <a:ext cx="1933575" cy="3143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de-DE" sz="1600" b="1">
              <a:solidFill>
                <a:srgbClr val="C00000"/>
              </a:solidFill>
            </a:rPr>
            <a:t>Tutorial </a:t>
          </a:r>
          <a:r>
            <a:rPr lang="de-DE" sz="1600" b="1">
              <a:solidFill>
                <a:schemeClr val="tx1"/>
              </a:solidFill>
            </a:rPr>
            <a:t>Step 5</a:t>
          </a:r>
          <a:r>
            <a:rPr lang="de-DE" sz="1600" b="1" baseline="0">
              <a:solidFill>
                <a:schemeClr val="tx1"/>
              </a:solidFill>
            </a:rPr>
            <a:t> - C</a:t>
          </a:r>
          <a:endParaRPr lang="de-DE" sz="1600" b="1">
            <a:solidFill>
              <a:schemeClr val="tx1"/>
            </a:solidFill>
          </a:endParaRPr>
        </a:p>
      </xdr:txBody>
    </xdr:sp>
    <xdr:clientData/>
  </xdr:twoCellAnchor>
  <xdr:twoCellAnchor>
    <xdr:from>
      <xdr:col>5</xdr:col>
      <xdr:colOff>57150</xdr:colOff>
      <xdr:row>181</xdr:row>
      <xdr:rowOff>76200</xdr:rowOff>
    </xdr:from>
    <xdr:to>
      <xdr:col>15</xdr:col>
      <xdr:colOff>238125</xdr:colOff>
      <xdr:row>214</xdr:row>
      <xdr:rowOff>28577</xdr:rowOff>
    </xdr:to>
    <xdr:graphicFrame macro="">
      <xdr:nvGraphicFramePr>
        <xdr:cNvPr id="16" name="Diagramm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85724</xdr:colOff>
      <xdr:row>36</xdr:row>
      <xdr:rowOff>19050</xdr:rowOff>
    </xdr:from>
    <xdr:to>
      <xdr:col>14</xdr:col>
      <xdr:colOff>628649</xdr:colOff>
      <xdr:row>54</xdr:row>
      <xdr:rowOff>76199</xdr:rowOff>
    </xdr:to>
    <xdr:graphicFrame macro="">
      <xdr:nvGraphicFramePr>
        <xdr:cNvPr id="8" name="Diagramm 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4</xdr:col>
      <xdr:colOff>457200</xdr:colOff>
      <xdr:row>21</xdr:row>
      <xdr:rowOff>0</xdr:rowOff>
    </xdr:from>
    <xdr:to>
      <xdr:col>5</xdr:col>
      <xdr:colOff>208042</xdr:colOff>
      <xdr:row>23</xdr:row>
      <xdr:rowOff>144150</xdr:rowOff>
    </xdr:to>
    <xdr:grpSp>
      <xdr:nvGrpSpPr>
        <xdr:cNvPr id="15" name="Gruppieren 14"/>
        <xdr:cNvGrpSpPr/>
      </xdr:nvGrpSpPr>
      <xdr:grpSpPr>
        <a:xfrm>
          <a:off x="1905000" y="3400425"/>
          <a:ext cx="474742" cy="468000"/>
          <a:chOff x="1602983" y="3067050"/>
          <a:chExt cx="474742" cy="661006"/>
        </a:xfrm>
      </xdr:grpSpPr>
      <xdr:sp macro="" textlink="">
        <xdr:nvSpPr>
          <xdr:cNvPr id="17" name="Ellipse 16"/>
          <xdr:cNvSpPr/>
        </xdr:nvSpPr>
        <xdr:spPr>
          <a:xfrm>
            <a:off x="1609725" y="3067050"/>
            <a:ext cx="468000" cy="661006"/>
          </a:xfrm>
          <a:prstGeom prst="ellipse">
            <a:avLst/>
          </a:prstGeom>
          <a:solidFill>
            <a:schemeClr val="bg1"/>
          </a:solidFill>
          <a:ln>
            <a:solidFill>
              <a:schemeClr val="tx1">
                <a:lumMod val="85000"/>
                <a:lumOff val="1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18" name="Textfeld 17"/>
          <xdr:cNvSpPr txBox="1"/>
        </xdr:nvSpPr>
        <xdr:spPr>
          <a:xfrm>
            <a:off x="1602983" y="3194963"/>
            <a:ext cx="432403" cy="4804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GB" sz="1500" b="1">
                <a:latin typeface="American Typewriter"/>
                <a:cs typeface="American Typewriter"/>
              </a:rPr>
              <a:t>  </a:t>
            </a:r>
            <a:r>
              <a:rPr lang="en-GB" sz="1500" b="1">
                <a:solidFill>
                  <a:schemeClr val="tx1"/>
                </a:solidFill>
                <a:latin typeface="Ayuthaya"/>
                <a:cs typeface="Ayuthaya"/>
              </a:rPr>
              <a:t>1</a:t>
            </a:r>
          </a:p>
        </xdr:txBody>
      </xdr:sp>
    </xdr:grpSp>
    <xdr:clientData/>
  </xdr:twoCellAnchor>
  <xdr:twoCellAnchor>
    <xdr:from>
      <xdr:col>4</xdr:col>
      <xdr:colOff>438150</xdr:colOff>
      <xdr:row>60</xdr:row>
      <xdr:rowOff>133350</xdr:rowOff>
    </xdr:from>
    <xdr:to>
      <xdr:col>5</xdr:col>
      <xdr:colOff>188992</xdr:colOff>
      <xdr:row>63</xdr:row>
      <xdr:rowOff>115575</xdr:rowOff>
    </xdr:to>
    <xdr:grpSp>
      <xdr:nvGrpSpPr>
        <xdr:cNvPr id="19" name="Gruppieren 18"/>
        <xdr:cNvGrpSpPr/>
      </xdr:nvGrpSpPr>
      <xdr:grpSpPr>
        <a:xfrm>
          <a:off x="1885950" y="9848850"/>
          <a:ext cx="474742" cy="468000"/>
          <a:chOff x="1602983" y="3067050"/>
          <a:chExt cx="474742" cy="661006"/>
        </a:xfrm>
      </xdr:grpSpPr>
      <xdr:sp macro="" textlink="">
        <xdr:nvSpPr>
          <xdr:cNvPr id="20" name="Ellipse 19"/>
          <xdr:cNvSpPr/>
        </xdr:nvSpPr>
        <xdr:spPr>
          <a:xfrm>
            <a:off x="1609725" y="3067050"/>
            <a:ext cx="468000" cy="661006"/>
          </a:xfrm>
          <a:prstGeom prst="ellipse">
            <a:avLst/>
          </a:prstGeom>
          <a:solidFill>
            <a:schemeClr val="bg1"/>
          </a:solidFill>
          <a:ln>
            <a:solidFill>
              <a:schemeClr val="tx1">
                <a:lumMod val="85000"/>
                <a:lumOff val="1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21" name="Textfeld 20"/>
          <xdr:cNvSpPr txBox="1"/>
        </xdr:nvSpPr>
        <xdr:spPr>
          <a:xfrm>
            <a:off x="1602983" y="3194963"/>
            <a:ext cx="432403" cy="4804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GB" sz="1500" b="1">
                <a:latin typeface="American Typewriter"/>
                <a:cs typeface="American Typewriter"/>
              </a:rPr>
              <a:t>  </a:t>
            </a:r>
            <a:r>
              <a:rPr lang="en-GB" sz="1500" b="1">
                <a:solidFill>
                  <a:schemeClr val="tx1"/>
                </a:solidFill>
                <a:latin typeface="Ayuthaya"/>
                <a:cs typeface="American Typewriter"/>
              </a:rPr>
              <a:t>2</a:t>
            </a:r>
            <a:endParaRPr lang="en-GB" sz="1500" b="1">
              <a:solidFill>
                <a:schemeClr val="tx1"/>
              </a:solidFill>
              <a:latin typeface="Ayuthaya"/>
              <a:cs typeface="Ayuthaya"/>
            </a:endParaRPr>
          </a:p>
        </xdr:txBody>
      </xdr:sp>
    </xdr:grpSp>
    <xdr:clientData/>
  </xdr:twoCellAnchor>
  <xdr:twoCellAnchor>
    <xdr:from>
      <xdr:col>4</xdr:col>
      <xdr:colOff>457200</xdr:colOff>
      <xdr:row>10</xdr:row>
      <xdr:rowOff>104775</xdr:rowOff>
    </xdr:from>
    <xdr:to>
      <xdr:col>5</xdr:col>
      <xdr:colOff>238125</xdr:colOff>
      <xdr:row>13</xdr:row>
      <xdr:rowOff>154511</xdr:rowOff>
    </xdr:to>
    <xdr:grpSp>
      <xdr:nvGrpSpPr>
        <xdr:cNvPr id="24" name="Gruppieren 23"/>
        <xdr:cNvGrpSpPr/>
      </xdr:nvGrpSpPr>
      <xdr:grpSpPr>
        <a:xfrm>
          <a:off x="1905000" y="1724025"/>
          <a:ext cx="504825" cy="535511"/>
          <a:chOff x="1590675" y="1781175"/>
          <a:chExt cx="504825" cy="535511"/>
        </a:xfrm>
      </xdr:grpSpPr>
      <xdr:sp macro="" textlink="">
        <xdr:nvSpPr>
          <xdr:cNvPr id="25" name="Ellipse 24"/>
          <xdr:cNvSpPr/>
        </xdr:nvSpPr>
        <xdr:spPr>
          <a:xfrm>
            <a:off x="1609725" y="1781175"/>
            <a:ext cx="468000" cy="468000"/>
          </a:xfrm>
          <a:prstGeom prst="ellipse">
            <a:avLst/>
          </a:prstGeom>
          <a:solidFill>
            <a:schemeClr val="bg1"/>
          </a:solidFill>
          <a:ln>
            <a:solidFill>
              <a:schemeClr val="tx1">
                <a:lumMod val="85000"/>
                <a:lumOff val="1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26" name="Textfeld 25"/>
          <xdr:cNvSpPr txBox="1"/>
        </xdr:nvSpPr>
        <xdr:spPr>
          <a:xfrm>
            <a:off x="1590675" y="1836225"/>
            <a:ext cx="504825" cy="4804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GB" sz="1500" b="1">
                <a:latin typeface="American Typewriter"/>
                <a:cs typeface="American Typewriter"/>
              </a:rPr>
              <a:t> </a:t>
            </a:r>
            <a:r>
              <a:rPr lang="zh-TW" sz="900">
                <a:effectLst/>
              </a:rPr>
              <a:t>信息</a:t>
            </a:r>
            <a:endParaRPr lang="en-GB" sz="1500" b="1">
              <a:solidFill>
                <a:schemeClr val="tx1"/>
              </a:solidFill>
              <a:latin typeface="Ayuthaya"/>
              <a:cs typeface="Ayuthaya"/>
            </a:endParaRPr>
          </a:p>
        </xdr:txBody>
      </xdr:sp>
    </xdr:grpSp>
    <xdr:clientData/>
  </xdr:twoCellAnchor>
  <xdr:twoCellAnchor editAs="oneCell">
    <xdr:from>
      <xdr:col>4</xdr:col>
      <xdr:colOff>571500</xdr:colOff>
      <xdr:row>11</xdr:row>
      <xdr:rowOff>28575</xdr:rowOff>
    </xdr:from>
    <xdr:to>
      <xdr:col>5</xdr:col>
      <xdr:colOff>152400</xdr:colOff>
      <xdr:row>13</xdr:row>
      <xdr:rowOff>9525</xdr:rowOff>
    </xdr:to>
    <xdr:pic>
      <xdr:nvPicPr>
        <xdr:cNvPr id="30" name="Grafik 29" descr="http://us.cdn1.123rf.com/168nwm/lhfgraphics/lhfgraphics1201/lhfgraphics120100083/14419927-doodle-style-light-bulb-or-idea-symbol-sketch-in-vector-format.jpg"/>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019300" y="1809750"/>
          <a:ext cx="304800" cy="304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438150</xdr:colOff>
      <xdr:row>6</xdr:row>
      <xdr:rowOff>66675</xdr:rowOff>
    </xdr:from>
    <xdr:to>
      <xdr:col>17</xdr:col>
      <xdr:colOff>456565</xdr:colOff>
      <xdr:row>9</xdr:row>
      <xdr:rowOff>14605</xdr:rowOff>
    </xdr:to>
    <xdr:pic>
      <xdr:nvPicPr>
        <xdr:cNvPr id="22" name="Bild 2" descr="http://publicdomainvectors.org/photos/1381070386.png"/>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0020300" y="1038225"/>
          <a:ext cx="466090" cy="433705"/>
        </a:xfrm>
        <a:prstGeom prst="rect">
          <a:avLst/>
        </a:prstGeom>
        <a:noFill/>
        <a:ln>
          <a:noFill/>
        </a:ln>
      </xdr:spPr>
    </xdr:pic>
    <xdr:clientData/>
  </xdr:twoCellAnchor>
</xdr:wsDr>
</file>

<file path=xl/drawings/drawing9.xml><?xml version="1.0" encoding="utf-8"?>
<xdr:wsDr xmlns:xdr="http://schemas.openxmlformats.org/drawingml/2006/spreadsheetDrawing" xmlns:a="http://schemas.openxmlformats.org/drawingml/2006/main">
  <xdr:twoCellAnchor>
    <xdr:from>
      <xdr:col>1</xdr:col>
      <xdr:colOff>206375</xdr:colOff>
      <xdr:row>6</xdr:row>
      <xdr:rowOff>142875</xdr:rowOff>
    </xdr:from>
    <xdr:to>
      <xdr:col>6</xdr:col>
      <xdr:colOff>149225</xdr:colOff>
      <xdr:row>28</xdr:row>
      <xdr:rowOff>165100</xdr:rowOff>
    </xdr:to>
    <xdr:sp macro="" textlink="">
      <xdr:nvSpPr>
        <xdr:cNvPr id="2" name="Inhaltsplatzhalter 2"/>
        <xdr:cNvSpPr txBox="1">
          <a:spLocks/>
        </xdr:cNvSpPr>
      </xdr:nvSpPr>
      <xdr:spPr>
        <a:xfrm>
          <a:off x="968375" y="1285875"/>
          <a:ext cx="3752850" cy="4213225"/>
        </a:xfrm>
        <a:prstGeom prst="rect">
          <a:avLst/>
        </a:prstGeom>
        <a:solidFill>
          <a:schemeClr val="bg1"/>
        </a:solidFill>
      </xdr:spPr>
      <xdr:txBody>
        <a:bodyPr wrap="square"/>
        <a:lstStyle>
          <a:defPPr>
            <a:defRPr lang="de-DE"/>
          </a:defPPr>
          <a:lvl1pPr algn="l" rtl="0" fontAlgn="base">
            <a:spcBef>
              <a:spcPct val="0"/>
            </a:spcBef>
            <a:spcAft>
              <a:spcPct val="0"/>
            </a:spcAft>
            <a:defRPr sz="2200" b="1" kern="1200">
              <a:solidFill>
                <a:srgbClr val="999999"/>
              </a:solidFill>
              <a:latin typeface="Arial" charset="0"/>
              <a:ea typeface="+mn-ea"/>
              <a:cs typeface="Arial" charset="0"/>
            </a:defRPr>
          </a:lvl1pPr>
          <a:lvl2pPr marL="457200" algn="l" rtl="0" fontAlgn="base">
            <a:spcBef>
              <a:spcPct val="0"/>
            </a:spcBef>
            <a:spcAft>
              <a:spcPct val="0"/>
            </a:spcAft>
            <a:defRPr sz="2200" b="1" kern="1200">
              <a:solidFill>
                <a:srgbClr val="999999"/>
              </a:solidFill>
              <a:latin typeface="Arial" charset="0"/>
              <a:ea typeface="+mn-ea"/>
              <a:cs typeface="Arial" charset="0"/>
            </a:defRPr>
          </a:lvl2pPr>
          <a:lvl3pPr marL="914400" algn="l" rtl="0" fontAlgn="base">
            <a:spcBef>
              <a:spcPct val="0"/>
            </a:spcBef>
            <a:spcAft>
              <a:spcPct val="0"/>
            </a:spcAft>
            <a:defRPr sz="2200" b="1" kern="1200">
              <a:solidFill>
                <a:srgbClr val="999999"/>
              </a:solidFill>
              <a:latin typeface="Arial" charset="0"/>
              <a:ea typeface="+mn-ea"/>
              <a:cs typeface="Arial" charset="0"/>
            </a:defRPr>
          </a:lvl3pPr>
          <a:lvl4pPr marL="1371600" algn="l" rtl="0" fontAlgn="base">
            <a:spcBef>
              <a:spcPct val="0"/>
            </a:spcBef>
            <a:spcAft>
              <a:spcPct val="0"/>
            </a:spcAft>
            <a:defRPr sz="2200" b="1" kern="1200">
              <a:solidFill>
                <a:srgbClr val="999999"/>
              </a:solidFill>
              <a:latin typeface="Arial" charset="0"/>
              <a:ea typeface="+mn-ea"/>
              <a:cs typeface="Arial" charset="0"/>
            </a:defRPr>
          </a:lvl4pPr>
          <a:lvl5pPr marL="1828800" algn="l" rtl="0" fontAlgn="base">
            <a:spcBef>
              <a:spcPct val="0"/>
            </a:spcBef>
            <a:spcAft>
              <a:spcPct val="0"/>
            </a:spcAft>
            <a:defRPr sz="2200" b="1" kern="1200">
              <a:solidFill>
                <a:srgbClr val="999999"/>
              </a:solidFill>
              <a:latin typeface="Arial" charset="0"/>
              <a:ea typeface="+mn-ea"/>
              <a:cs typeface="Arial" charset="0"/>
            </a:defRPr>
          </a:lvl5pPr>
          <a:lvl6pPr marL="2286000" algn="l" defTabSz="914400" rtl="0" eaLnBrk="1" latinLnBrk="0" hangingPunct="1">
            <a:defRPr sz="2200" b="1" kern="1200">
              <a:solidFill>
                <a:srgbClr val="999999"/>
              </a:solidFill>
              <a:latin typeface="Arial" charset="0"/>
              <a:ea typeface="+mn-ea"/>
              <a:cs typeface="Arial" charset="0"/>
            </a:defRPr>
          </a:lvl6pPr>
          <a:lvl7pPr marL="2743200" algn="l" defTabSz="914400" rtl="0" eaLnBrk="1" latinLnBrk="0" hangingPunct="1">
            <a:defRPr sz="2200" b="1" kern="1200">
              <a:solidFill>
                <a:srgbClr val="999999"/>
              </a:solidFill>
              <a:latin typeface="Arial" charset="0"/>
              <a:ea typeface="+mn-ea"/>
              <a:cs typeface="Arial" charset="0"/>
            </a:defRPr>
          </a:lvl7pPr>
          <a:lvl8pPr marL="3200400" algn="l" defTabSz="914400" rtl="0" eaLnBrk="1" latinLnBrk="0" hangingPunct="1">
            <a:defRPr sz="2200" b="1" kern="1200">
              <a:solidFill>
                <a:srgbClr val="999999"/>
              </a:solidFill>
              <a:latin typeface="Arial" charset="0"/>
              <a:ea typeface="+mn-ea"/>
              <a:cs typeface="Arial" charset="0"/>
            </a:defRPr>
          </a:lvl8pPr>
          <a:lvl9pPr marL="3657600" algn="l" defTabSz="914400" rtl="0" eaLnBrk="1" latinLnBrk="0" hangingPunct="1">
            <a:defRPr sz="2200" b="1" kern="1200">
              <a:solidFill>
                <a:srgbClr val="999999"/>
              </a:solidFill>
              <a:latin typeface="Arial" charset="0"/>
              <a:ea typeface="+mn-ea"/>
              <a:cs typeface="Arial" charset="0"/>
            </a:defRPr>
          </a:lvl9pPr>
        </a:lstStyle>
        <a:p>
          <a:pPr>
            <a:spcBef>
              <a:spcPts val="0"/>
            </a:spcBef>
            <a:spcAft>
              <a:spcPts val="600"/>
            </a:spcAft>
            <a:buClr>
              <a:srgbClr val="C80F0F"/>
            </a:buClr>
            <a:buFont typeface="Wingdings" pitchFamily="2" charset="2"/>
            <a:buNone/>
            <a:defRPr/>
          </a:pPr>
          <a:r>
            <a:rPr lang="en-GB" sz="1100" kern="0">
              <a:solidFill>
                <a:schemeClr val="tx1">
                  <a:lumMod val="65000"/>
                  <a:lumOff val="35000"/>
                </a:schemeClr>
              </a:solidFill>
              <a:latin typeface="+mn-lt"/>
              <a:cs typeface="+mn-cs"/>
            </a:rPr>
            <a:t>As a federally owned enterprise, GIZ supports the </a:t>
          </a:r>
          <a:br>
            <a:rPr lang="en-GB" sz="1100" kern="0">
              <a:solidFill>
                <a:schemeClr val="tx1">
                  <a:lumMod val="65000"/>
                  <a:lumOff val="35000"/>
                </a:schemeClr>
              </a:solidFill>
              <a:latin typeface="+mn-lt"/>
              <a:cs typeface="+mn-cs"/>
            </a:rPr>
          </a:br>
          <a:r>
            <a:rPr lang="en-GB" sz="1100" kern="0">
              <a:solidFill>
                <a:schemeClr val="tx1">
                  <a:lumMod val="65000"/>
                  <a:lumOff val="35000"/>
                </a:schemeClr>
              </a:solidFill>
              <a:latin typeface="+mn-lt"/>
              <a:cs typeface="+mn-cs"/>
            </a:rPr>
            <a:t>German Government in achieving its objectives in </a:t>
          </a:r>
          <a:br>
            <a:rPr lang="en-GB" sz="1100" kern="0">
              <a:solidFill>
                <a:schemeClr val="tx1">
                  <a:lumMod val="65000"/>
                  <a:lumOff val="35000"/>
                </a:schemeClr>
              </a:solidFill>
              <a:latin typeface="+mn-lt"/>
              <a:cs typeface="+mn-cs"/>
            </a:rPr>
          </a:br>
          <a:r>
            <a:rPr lang="en-GB" sz="1100" kern="0">
              <a:solidFill>
                <a:schemeClr val="tx1">
                  <a:lumMod val="65000"/>
                  <a:lumOff val="35000"/>
                </a:schemeClr>
              </a:solidFill>
              <a:latin typeface="+mn-lt"/>
              <a:cs typeface="+mn-cs"/>
            </a:rPr>
            <a:t>the field of international cooperation for sustainable development.</a:t>
          </a:r>
        </a:p>
        <a:p>
          <a:pPr>
            <a:spcBef>
              <a:spcPts val="0"/>
            </a:spcBef>
            <a:spcAft>
              <a:spcPts val="600"/>
            </a:spcAft>
            <a:buClr>
              <a:srgbClr val="C80F0F"/>
            </a:buClr>
            <a:buFont typeface="Wingdings" pitchFamily="2" charset="2"/>
            <a:buNone/>
            <a:defRPr/>
          </a:pPr>
          <a:r>
            <a:rPr lang="en-GB" sz="1100" kern="0">
              <a:solidFill>
                <a:srgbClr val="C00000"/>
              </a:solidFill>
              <a:latin typeface="+mn-lt"/>
              <a:cs typeface="+mn-cs"/>
            </a:rPr>
            <a:t>Published by</a:t>
          </a:r>
          <a:r>
            <a:rPr lang="en-GB" sz="1100" kern="0">
              <a:solidFill>
                <a:schemeClr val="tx1">
                  <a:lumMod val="50000"/>
                  <a:lumOff val="50000"/>
                </a:schemeClr>
              </a:solidFill>
              <a:latin typeface="+mn-lt"/>
              <a:cs typeface="+mn-cs"/>
            </a:rPr>
            <a:t/>
          </a:r>
          <a:br>
            <a:rPr lang="en-GB" sz="1100" kern="0">
              <a:solidFill>
                <a:schemeClr val="tx1">
                  <a:lumMod val="50000"/>
                  <a:lumOff val="50000"/>
                </a:schemeClr>
              </a:solidFill>
              <a:latin typeface="+mn-lt"/>
              <a:cs typeface="+mn-cs"/>
            </a:rPr>
          </a:br>
          <a:r>
            <a:rPr lang="en-GB" sz="1100" kern="0">
              <a:solidFill>
                <a:schemeClr val="tx1">
                  <a:lumMod val="65000"/>
                  <a:lumOff val="35000"/>
                </a:schemeClr>
              </a:solidFill>
              <a:latin typeface="+mn-lt"/>
              <a:cs typeface="+mn-cs"/>
            </a:rPr>
            <a:t>Deutsche Gesellschaft für</a:t>
          </a:r>
          <a:br>
            <a:rPr lang="en-GB" sz="1100" kern="0">
              <a:solidFill>
                <a:schemeClr val="tx1">
                  <a:lumMod val="65000"/>
                  <a:lumOff val="35000"/>
                </a:schemeClr>
              </a:solidFill>
              <a:latin typeface="+mn-lt"/>
              <a:cs typeface="+mn-cs"/>
            </a:rPr>
          </a:br>
          <a:r>
            <a:rPr lang="en-GB" sz="1100" kern="0">
              <a:solidFill>
                <a:schemeClr val="tx1">
                  <a:lumMod val="65000"/>
                  <a:lumOff val="35000"/>
                </a:schemeClr>
              </a:solidFill>
              <a:latin typeface="+mn-lt"/>
              <a:cs typeface="+mn-cs"/>
            </a:rPr>
            <a:t>Internationale Zusammenarbeit (GIZ) GmbH</a:t>
          </a:r>
        </a:p>
        <a:p>
          <a:pPr>
            <a:spcBef>
              <a:spcPts val="0"/>
            </a:spcBef>
            <a:spcAft>
              <a:spcPts val="600"/>
            </a:spcAft>
            <a:buClr>
              <a:srgbClr val="C80F0F"/>
            </a:buClr>
            <a:buFont typeface="Wingdings" pitchFamily="2" charset="2"/>
            <a:buNone/>
            <a:defRPr/>
          </a:pPr>
          <a:r>
            <a:rPr lang="en-GB" sz="1100" kern="0">
              <a:solidFill>
                <a:schemeClr val="tx1">
                  <a:lumMod val="65000"/>
                  <a:lumOff val="35000"/>
                </a:schemeClr>
              </a:solidFill>
              <a:latin typeface="+mn-lt"/>
              <a:cs typeface="+mn-cs"/>
            </a:rPr>
            <a:t>Registered</a:t>
          </a:r>
          <a:r>
            <a:rPr lang="en-GB" sz="1100" kern="0" baseline="0">
              <a:solidFill>
                <a:schemeClr val="tx1">
                  <a:lumMod val="65000"/>
                  <a:lumOff val="35000"/>
                </a:schemeClr>
              </a:solidFill>
              <a:latin typeface="+mn-lt"/>
              <a:cs typeface="+mn-cs"/>
            </a:rPr>
            <a:t> offices</a:t>
          </a:r>
          <a:br>
            <a:rPr lang="en-GB" sz="1100" kern="0" baseline="0">
              <a:solidFill>
                <a:schemeClr val="tx1">
                  <a:lumMod val="65000"/>
                  <a:lumOff val="35000"/>
                </a:schemeClr>
              </a:solidFill>
              <a:latin typeface="+mn-lt"/>
              <a:cs typeface="+mn-cs"/>
            </a:rPr>
          </a:br>
          <a:r>
            <a:rPr lang="en-GB" sz="1100" kern="0" baseline="0">
              <a:solidFill>
                <a:schemeClr val="tx1">
                  <a:lumMod val="65000"/>
                  <a:lumOff val="35000"/>
                </a:schemeClr>
              </a:solidFill>
              <a:latin typeface="+mn-lt"/>
              <a:cs typeface="+mn-cs"/>
            </a:rPr>
            <a:t>Bonn and Eschborn, Germany</a:t>
          </a:r>
          <a:endParaRPr lang="en-GB" sz="1100" kern="0">
            <a:solidFill>
              <a:schemeClr val="tx1">
                <a:lumMod val="65000"/>
                <a:lumOff val="35000"/>
              </a:schemeClr>
            </a:solidFill>
            <a:latin typeface="+mn-lt"/>
            <a:cs typeface="+mn-cs"/>
          </a:endParaRPr>
        </a:p>
        <a:p>
          <a:pPr>
            <a:spcBef>
              <a:spcPts val="0"/>
            </a:spcBef>
            <a:spcAft>
              <a:spcPts val="600"/>
            </a:spcAft>
            <a:buClr>
              <a:srgbClr val="C80F0F"/>
            </a:buClr>
            <a:buFont typeface="Wingdings" pitchFamily="2" charset="2"/>
            <a:buNone/>
            <a:tabLst>
              <a:tab pos="180975" algn="l"/>
            </a:tabLst>
            <a:defRPr/>
          </a:pPr>
          <a:r>
            <a:rPr lang="en-GB" sz="1100" kern="0">
              <a:solidFill>
                <a:schemeClr val="tx1">
                  <a:lumMod val="65000"/>
                  <a:lumOff val="35000"/>
                </a:schemeClr>
              </a:solidFill>
              <a:latin typeface="+mn-lt"/>
              <a:cs typeface="+mn-cs"/>
            </a:rPr>
            <a:t>Dag-Hammarskjöld-Weg 1-5</a:t>
          </a:r>
          <a:br>
            <a:rPr lang="en-GB" sz="1100" kern="0">
              <a:solidFill>
                <a:schemeClr val="tx1">
                  <a:lumMod val="65000"/>
                  <a:lumOff val="35000"/>
                </a:schemeClr>
              </a:solidFill>
              <a:latin typeface="+mn-lt"/>
              <a:cs typeface="+mn-cs"/>
            </a:rPr>
          </a:br>
          <a:r>
            <a:rPr lang="en-GB" sz="1100" kern="0">
              <a:solidFill>
                <a:schemeClr val="tx1">
                  <a:lumMod val="65000"/>
                  <a:lumOff val="35000"/>
                </a:schemeClr>
              </a:solidFill>
              <a:latin typeface="+mn-lt"/>
              <a:cs typeface="+mn-cs"/>
            </a:rPr>
            <a:t>65760 Eschborn, Germany</a:t>
          </a:r>
          <a:br>
            <a:rPr lang="en-GB" sz="1100" kern="0">
              <a:solidFill>
                <a:schemeClr val="tx1">
                  <a:lumMod val="65000"/>
                  <a:lumOff val="35000"/>
                </a:schemeClr>
              </a:solidFill>
              <a:latin typeface="+mn-lt"/>
              <a:cs typeface="+mn-cs"/>
            </a:rPr>
          </a:br>
          <a:r>
            <a:rPr lang="en-GB" sz="1100" kern="0">
              <a:solidFill>
                <a:schemeClr val="tx1">
                  <a:lumMod val="65000"/>
                  <a:lumOff val="35000"/>
                </a:schemeClr>
              </a:solidFill>
              <a:latin typeface="+mn-lt"/>
              <a:cs typeface="+mn-cs"/>
            </a:rPr>
            <a:t>T	+49 61 96 79-0</a:t>
          </a:r>
          <a:br>
            <a:rPr lang="en-GB" sz="1100" kern="0">
              <a:solidFill>
                <a:schemeClr val="tx1">
                  <a:lumMod val="65000"/>
                  <a:lumOff val="35000"/>
                </a:schemeClr>
              </a:solidFill>
              <a:latin typeface="+mn-lt"/>
              <a:cs typeface="+mn-cs"/>
            </a:rPr>
          </a:br>
          <a:r>
            <a:rPr lang="en-GB" sz="1100" kern="0">
              <a:solidFill>
                <a:schemeClr val="tx1">
                  <a:lumMod val="65000"/>
                  <a:lumOff val="35000"/>
                </a:schemeClr>
              </a:solidFill>
              <a:latin typeface="+mn-lt"/>
              <a:cs typeface="+mn-cs"/>
            </a:rPr>
            <a:t>F	+49 61 96 79-1115</a:t>
          </a:r>
        </a:p>
        <a:p>
          <a:pPr>
            <a:spcBef>
              <a:spcPts val="0"/>
            </a:spcBef>
            <a:spcAft>
              <a:spcPts val="600"/>
            </a:spcAft>
            <a:buClr>
              <a:srgbClr val="C80F0F"/>
            </a:buClr>
            <a:buFont typeface="Wingdings" pitchFamily="2" charset="2"/>
            <a:buNone/>
            <a:tabLst>
              <a:tab pos="180975" algn="l"/>
            </a:tabLst>
            <a:defRPr/>
          </a:pPr>
          <a:r>
            <a:rPr lang="en-GB" sz="1100" kern="0">
              <a:solidFill>
                <a:srgbClr val="C00000"/>
              </a:solidFill>
              <a:latin typeface="+mn-lt"/>
              <a:cs typeface="+mn-cs"/>
            </a:rPr>
            <a:t>Contact</a:t>
          </a:r>
          <a:r>
            <a:rPr lang="en-GB" sz="1100" kern="0">
              <a:solidFill>
                <a:schemeClr val="tx1"/>
              </a:solidFill>
              <a:latin typeface="+mn-lt"/>
              <a:cs typeface="+mn-cs"/>
            </a:rPr>
            <a:t/>
          </a:r>
          <a:br>
            <a:rPr lang="en-GB" sz="1100" kern="0">
              <a:solidFill>
                <a:schemeClr val="tx1"/>
              </a:solidFill>
              <a:latin typeface="+mn-lt"/>
              <a:cs typeface="+mn-cs"/>
            </a:rPr>
          </a:br>
          <a:r>
            <a:rPr lang="en-GB" sz="1100" kern="0">
              <a:solidFill>
                <a:schemeClr val="tx1">
                  <a:lumMod val="65000"/>
                  <a:lumOff val="35000"/>
                </a:schemeClr>
              </a:solidFill>
              <a:latin typeface="+mn-lt"/>
              <a:cs typeface="+mn-cs"/>
            </a:rPr>
            <a:t>E	</a:t>
          </a:r>
          <a:r>
            <a:rPr lang="en-GB" sz="1100" u="sng" kern="0">
              <a:solidFill>
                <a:schemeClr val="tx1">
                  <a:lumMod val="65000"/>
                  <a:lumOff val="35000"/>
                </a:schemeClr>
              </a:solidFill>
              <a:latin typeface="+mn-lt"/>
              <a:cs typeface="+mn-cs"/>
            </a:rPr>
            <a:t>climate@giz.de</a:t>
          </a:r>
          <a:r>
            <a:rPr lang="en-GB" sz="1100" kern="0">
              <a:solidFill>
                <a:schemeClr val="tx1">
                  <a:lumMod val="65000"/>
                  <a:lumOff val="35000"/>
                </a:schemeClr>
              </a:solidFill>
              <a:latin typeface="+mn-lt"/>
              <a:cs typeface="+mn-cs"/>
            </a:rPr>
            <a:t/>
          </a:r>
          <a:br>
            <a:rPr lang="en-GB" sz="1100" kern="0">
              <a:solidFill>
                <a:schemeClr val="tx1">
                  <a:lumMod val="65000"/>
                  <a:lumOff val="35000"/>
                </a:schemeClr>
              </a:solidFill>
              <a:latin typeface="+mn-lt"/>
              <a:cs typeface="+mn-cs"/>
            </a:rPr>
          </a:br>
          <a:r>
            <a:rPr lang="en-GB" sz="1100" kern="0">
              <a:solidFill>
                <a:schemeClr val="tx1">
                  <a:lumMod val="65000"/>
                  <a:lumOff val="35000"/>
                </a:schemeClr>
              </a:solidFill>
              <a:latin typeface="+mn-lt"/>
              <a:cs typeface="+mn-cs"/>
            </a:rPr>
            <a:t>I	www.giz.de/climate</a:t>
          </a:r>
        </a:p>
        <a:p>
          <a:pPr>
            <a:spcBef>
              <a:spcPts val="600"/>
            </a:spcBef>
            <a:spcAft>
              <a:spcPts val="300"/>
            </a:spcAft>
            <a:buClr>
              <a:srgbClr val="C80F0F"/>
            </a:buClr>
            <a:buFont typeface="Wingdings" pitchFamily="2" charset="2"/>
            <a:buNone/>
            <a:defRPr/>
          </a:pPr>
          <a:r>
            <a:rPr lang="en-GB" sz="1100" kern="0">
              <a:solidFill>
                <a:schemeClr val="tx1"/>
              </a:solidFill>
              <a:latin typeface="+mn-lt"/>
              <a:cs typeface="+mn-cs"/>
            </a:rPr>
            <a:t>GIZ Sector Programme "Effective Adaptation</a:t>
          </a:r>
          <a:r>
            <a:rPr lang="en-GB" sz="1100" kern="0" baseline="0">
              <a:solidFill>
                <a:schemeClr val="tx1"/>
              </a:solidFill>
              <a:latin typeface="+mn-lt"/>
              <a:cs typeface="+mn-cs"/>
            </a:rPr>
            <a:t> Finance" (M&amp;E Adapt)</a:t>
          </a:r>
          <a:endParaRPr lang="en-GB" sz="1100" kern="0">
            <a:solidFill>
              <a:schemeClr val="tx1"/>
            </a:solidFill>
            <a:latin typeface="+mn-lt"/>
            <a:cs typeface="+mn-cs"/>
          </a:endParaRPr>
        </a:p>
        <a:p>
          <a:pPr>
            <a:spcBef>
              <a:spcPts val="0"/>
            </a:spcBef>
            <a:spcAft>
              <a:spcPts val="300"/>
            </a:spcAft>
            <a:buClr>
              <a:srgbClr val="C80F0F"/>
            </a:buClr>
            <a:buFont typeface="Wingdings" pitchFamily="2" charset="2"/>
            <a:buNone/>
            <a:defRPr/>
          </a:pPr>
          <a:endParaRPr lang="en-GB" sz="1200" kern="0">
            <a:solidFill>
              <a:schemeClr val="tx1"/>
            </a:solidFill>
            <a:latin typeface="+mn-lt"/>
            <a:cs typeface="+mn-cs"/>
          </a:endParaRPr>
        </a:p>
        <a:p>
          <a:pPr>
            <a:spcBef>
              <a:spcPts val="0"/>
            </a:spcBef>
            <a:spcAft>
              <a:spcPts val="300"/>
            </a:spcAft>
            <a:buClr>
              <a:srgbClr val="C80F0F"/>
            </a:buClr>
            <a:buFont typeface="Wingdings" pitchFamily="2" charset="2"/>
            <a:buNone/>
            <a:defRPr/>
          </a:pPr>
          <a:endParaRPr lang="en-GB" sz="1200" kern="0">
            <a:solidFill>
              <a:schemeClr val="tx1"/>
            </a:solidFill>
            <a:latin typeface="+mn-lt"/>
            <a:cs typeface="+mn-cs"/>
          </a:endParaRPr>
        </a:p>
        <a:p>
          <a:pPr>
            <a:spcBef>
              <a:spcPts val="0"/>
            </a:spcBef>
            <a:spcAft>
              <a:spcPts val="300"/>
            </a:spcAft>
            <a:buClr>
              <a:srgbClr val="C80F0F"/>
            </a:buClr>
            <a:buFont typeface="Wingdings" pitchFamily="2" charset="2"/>
            <a:buNone/>
            <a:defRPr/>
          </a:pPr>
          <a:endParaRPr lang="en-GB" sz="1200" kern="0">
            <a:solidFill>
              <a:schemeClr val="tx1"/>
            </a:solidFill>
            <a:latin typeface="+mn-lt"/>
            <a:cs typeface="+mn-cs"/>
          </a:endParaRPr>
        </a:p>
      </xdr:txBody>
    </xdr:sp>
    <xdr:clientData/>
  </xdr:twoCellAnchor>
  <xdr:twoCellAnchor>
    <xdr:from>
      <xdr:col>8</xdr:col>
      <xdr:colOff>12700</xdr:colOff>
      <xdr:row>6</xdr:row>
      <xdr:rowOff>6351</xdr:rowOff>
    </xdr:from>
    <xdr:to>
      <xdr:col>13</xdr:col>
      <xdr:colOff>677863</xdr:colOff>
      <xdr:row>19</xdr:row>
      <xdr:rowOff>180975</xdr:rowOff>
    </xdr:to>
    <xdr:sp macro="" textlink="">
      <xdr:nvSpPr>
        <xdr:cNvPr id="3" name="Inhaltsplatzhalter 2"/>
        <xdr:cNvSpPr txBox="1">
          <a:spLocks/>
        </xdr:cNvSpPr>
      </xdr:nvSpPr>
      <xdr:spPr bwMode="auto">
        <a:xfrm>
          <a:off x="6108700" y="1149351"/>
          <a:ext cx="4475163" cy="2651124"/>
        </a:xfrm>
        <a:prstGeom prst="rect">
          <a:avLst/>
        </a:prstGeom>
        <a:solidFill>
          <a:schemeClr val="bg1"/>
        </a:solidFill>
        <a:ln w="9525">
          <a:noFill/>
          <a:miter lim="800000"/>
          <a:headEnd/>
          <a:tailEnd/>
        </a:ln>
      </xdr:spPr>
      <xdr:txBody>
        <a:bodyPr wrap="square" lIns="0" tIns="0" rIns="0" bIns="0"/>
        <a:lstStyle>
          <a:defPPr>
            <a:defRPr lang="de-DE"/>
          </a:defPPr>
          <a:lvl1pPr algn="l" rtl="0" fontAlgn="base">
            <a:spcBef>
              <a:spcPct val="0"/>
            </a:spcBef>
            <a:spcAft>
              <a:spcPct val="0"/>
            </a:spcAft>
            <a:defRPr sz="2200" b="1" kern="1200">
              <a:solidFill>
                <a:srgbClr val="999999"/>
              </a:solidFill>
              <a:latin typeface="Arial" charset="0"/>
              <a:ea typeface="+mn-ea"/>
              <a:cs typeface="Arial" charset="0"/>
            </a:defRPr>
          </a:lvl1pPr>
          <a:lvl2pPr marL="457200" algn="l" rtl="0" fontAlgn="base">
            <a:spcBef>
              <a:spcPct val="0"/>
            </a:spcBef>
            <a:spcAft>
              <a:spcPct val="0"/>
            </a:spcAft>
            <a:defRPr sz="2200" b="1" kern="1200">
              <a:solidFill>
                <a:srgbClr val="999999"/>
              </a:solidFill>
              <a:latin typeface="Arial" charset="0"/>
              <a:ea typeface="+mn-ea"/>
              <a:cs typeface="Arial" charset="0"/>
            </a:defRPr>
          </a:lvl2pPr>
          <a:lvl3pPr marL="914400" algn="l" rtl="0" fontAlgn="base">
            <a:spcBef>
              <a:spcPct val="0"/>
            </a:spcBef>
            <a:spcAft>
              <a:spcPct val="0"/>
            </a:spcAft>
            <a:defRPr sz="2200" b="1" kern="1200">
              <a:solidFill>
                <a:srgbClr val="999999"/>
              </a:solidFill>
              <a:latin typeface="Arial" charset="0"/>
              <a:ea typeface="+mn-ea"/>
              <a:cs typeface="Arial" charset="0"/>
            </a:defRPr>
          </a:lvl3pPr>
          <a:lvl4pPr marL="1371600" algn="l" rtl="0" fontAlgn="base">
            <a:spcBef>
              <a:spcPct val="0"/>
            </a:spcBef>
            <a:spcAft>
              <a:spcPct val="0"/>
            </a:spcAft>
            <a:defRPr sz="2200" b="1" kern="1200">
              <a:solidFill>
                <a:srgbClr val="999999"/>
              </a:solidFill>
              <a:latin typeface="Arial" charset="0"/>
              <a:ea typeface="+mn-ea"/>
              <a:cs typeface="Arial" charset="0"/>
            </a:defRPr>
          </a:lvl4pPr>
          <a:lvl5pPr marL="1828800" algn="l" rtl="0" fontAlgn="base">
            <a:spcBef>
              <a:spcPct val="0"/>
            </a:spcBef>
            <a:spcAft>
              <a:spcPct val="0"/>
            </a:spcAft>
            <a:defRPr sz="2200" b="1" kern="1200">
              <a:solidFill>
                <a:srgbClr val="999999"/>
              </a:solidFill>
              <a:latin typeface="Arial" charset="0"/>
              <a:ea typeface="+mn-ea"/>
              <a:cs typeface="Arial" charset="0"/>
            </a:defRPr>
          </a:lvl5pPr>
          <a:lvl6pPr marL="2286000" algn="l" defTabSz="914400" rtl="0" eaLnBrk="1" latinLnBrk="0" hangingPunct="1">
            <a:defRPr sz="2200" b="1" kern="1200">
              <a:solidFill>
                <a:srgbClr val="999999"/>
              </a:solidFill>
              <a:latin typeface="Arial" charset="0"/>
              <a:ea typeface="+mn-ea"/>
              <a:cs typeface="Arial" charset="0"/>
            </a:defRPr>
          </a:lvl6pPr>
          <a:lvl7pPr marL="2743200" algn="l" defTabSz="914400" rtl="0" eaLnBrk="1" latinLnBrk="0" hangingPunct="1">
            <a:defRPr sz="2200" b="1" kern="1200">
              <a:solidFill>
                <a:srgbClr val="999999"/>
              </a:solidFill>
              <a:latin typeface="Arial" charset="0"/>
              <a:ea typeface="+mn-ea"/>
              <a:cs typeface="Arial" charset="0"/>
            </a:defRPr>
          </a:lvl7pPr>
          <a:lvl8pPr marL="3200400" algn="l" defTabSz="914400" rtl="0" eaLnBrk="1" latinLnBrk="0" hangingPunct="1">
            <a:defRPr sz="2200" b="1" kern="1200">
              <a:solidFill>
                <a:srgbClr val="999999"/>
              </a:solidFill>
              <a:latin typeface="Arial" charset="0"/>
              <a:ea typeface="+mn-ea"/>
              <a:cs typeface="Arial" charset="0"/>
            </a:defRPr>
          </a:lvl8pPr>
          <a:lvl9pPr marL="3657600" algn="l" defTabSz="914400" rtl="0" eaLnBrk="1" latinLnBrk="0" hangingPunct="1">
            <a:defRPr sz="2200" b="1" kern="1200">
              <a:solidFill>
                <a:srgbClr val="999999"/>
              </a:solidFill>
              <a:latin typeface="Arial" charset="0"/>
              <a:ea typeface="+mn-ea"/>
              <a:cs typeface="Arial" charset="0"/>
            </a:defRPr>
          </a:lvl9pPr>
        </a:lstStyle>
        <a:p>
          <a:pPr>
            <a:spcBef>
              <a:spcPts val="0"/>
            </a:spcBef>
            <a:spcAft>
              <a:spcPts val="600"/>
            </a:spcAft>
            <a:defRPr/>
          </a:pPr>
          <a:r>
            <a:rPr lang="fr-FR" sz="1100" kern="0">
              <a:solidFill>
                <a:srgbClr val="C00000"/>
              </a:solidFill>
            </a:rPr>
            <a:t>Responsible</a:t>
          </a:r>
          <a:r>
            <a:rPr lang="fr-FR" sz="1100" kern="0">
              <a:solidFill>
                <a:schemeClr val="tx1">
                  <a:lumMod val="50000"/>
                  <a:lumOff val="50000"/>
                </a:schemeClr>
              </a:solidFill>
            </a:rPr>
            <a:t/>
          </a:r>
          <a:br>
            <a:rPr lang="fr-FR" sz="1100" kern="0">
              <a:solidFill>
                <a:schemeClr val="tx1">
                  <a:lumMod val="50000"/>
                  <a:lumOff val="50000"/>
                </a:schemeClr>
              </a:solidFill>
            </a:rPr>
          </a:br>
          <a:r>
            <a:rPr lang="fr-FR" sz="1100" b="0" kern="0">
              <a:solidFill>
                <a:sysClr val="windowText" lastClr="000000"/>
              </a:solidFill>
            </a:rPr>
            <a:t>Julia Olivier (GIZ)</a:t>
          </a:r>
        </a:p>
        <a:p>
          <a:pPr>
            <a:spcBef>
              <a:spcPts val="0"/>
            </a:spcBef>
            <a:spcAft>
              <a:spcPts val="600"/>
            </a:spcAft>
            <a:defRPr/>
          </a:pPr>
          <a:r>
            <a:rPr lang="en-US" sz="1100" kern="0">
              <a:solidFill>
                <a:srgbClr val="C00000"/>
              </a:solidFill>
            </a:rPr>
            <a:t>Authors</a:t>
          </a:r>
          <a:r>
            <a:rPr lang="en-US" sz="1100" kern="0">
              <a:solidFill>
                <a:schemeClr val="tx1">
                  <a:lumMod val="50000"/>
                  <a:lumOff val="50000"/>
                </a:schemeClr>
              </a:solidFill>
            </a:rPr>
            <a:t/>
          </a:r>
          <a:br>
            <a:rPr lang="en-US" sz="1100" kern="0">
              <a:solidFill>
                <a:schemeClr val="tx1">
                  <a:lumMod val="50000"/>
                  <a:lumOff val="50000"/>
                </a:schemeClr>
              </a:solidFill>
            </a:rPr>
          </a:br>
          <a:r>
            <a:rPr lang="en-US" sz="1100" b="0" kern="0">
              <a:solidFill>
                <a:sysClr val="windowText" lastClr="000000"/>
              </a:solidFill>
            </a:rPr>
            <a:t>Dennis Redeker, Malte Maas, Timo Leiter, Julia Olivier </a:t>
          </a:r>
          <a:r>
            <a:rPr lang="en-US" sz="1100" kern="0">
              <a:solidFill>
                <a:sysClr val="windowText" lastClr="000000"/>
              </a:solidFill>
            </a:rPr>
            <a:t/>
          </a:r>
          <a:br>
            <a:rPr lang="en-US" sz="1100" kern="0">
              <a:solidFill>
                <a:sysClr val="windowText" lastClr="000000"/>
              </a:solidFill>
            </a:rPr>
          </a:br>
          <a:endParaRPr lang="en-US" sz="1100" kern="0">
            <a:solidFill>
              <a:sysClr val="windowText" lastClr="000000"/>
            </a:solidFill>
          </a:endParaRPr>
        </a:p>
        <a:p>
          <a:pPr>
            <a:spcBef>
              <a:spcPts val="0"/>
            </a:spcBef>
            <a:spcAft>
              <a:spcPts val="600"/>
            </a:spcAft>
            <a:defRPr/>
          </a:pPr>
          <a:r>
            <a:rPr lang="en-US" sz="1100" b="1" kern="0">
              <a:solidFill>
                <a:srgbClr val="C00000"/>
              </a:solidFill>
              <a:latin typeface="Arial" charset="0"/>
              <a:ea typeface="+mn-ea"/>
              <a:cs typeface="Arial" charset="0"/>
            </a:rPr>
            <a:t>Background</a:t>
          </a:r>
        </a:p>
        <a:p>
          <a:pPr>
            <a:spcBef>
              <a:spcPts val="0"/>
            </a:spcBef>
            <a:spcAft>
              <a:spcPts val="600"/>
            </a:spcAft>
            <a:defRPr/>
          </a:pPr>
          <a:r>
            <a:rPr lang="en-US" sz="1100" b="0" kern="0">
              <a:solidFill>
                <a:schemeClr val="tx1">
                  <a:lumMod val="65000"/>
                  <a:lumOff val="35000"/>
                </a:schemeClr>
              </a:solidFill>
            </a:rPr>
            <a:t>This excel tool accompanies the guidebook </a:t>
          </a:r>
          <a:r>
            <a:rPr lang="en-US" sz="1100" b="1" kern="0">
              <a:solidFill>
                <a:schemeClr val="tx1">
                  <a:lumMod val="65000"/>
                  <a:lumOff val="35000"/>
                </a:schemeClr>
              </a:solidFill>
            </a:rPr>
            <a:t>Adaptation</a:t>
          </a:r>
          <a:r>
            <a:rPr lang="en-US" sz="1100" b="1" kern="0" baseline="0">
              <a:solidFill>
                <a:schemeClr val="tx1">
                  <a:lumMod val="65000"/>
                  <a:lumOff val="35000"/>
                </a:schemeClr>
              </a:solidFill>
            </a:rPr>
            <a:t> made to measure: a guidebook to the design and results-based monitoring of climate change adaptation projects, </a:t>
          </a:r>
          <a:r>
            <a:rPr lang="en-US" sz="1100" b="0" kern="0" baseline="0">
              <a:solidFill>
                <a:schemeClr val="tx1">
                  <a:lumMod val="65000"/>
                  <a:lumOff val="35000"/>
                </a:schemeClr>
              </a:solidFill>
            </a:rPr>
            <a:t>second edition</a:t>
          </a:r>
          <a:r>
            <a:rPr lang="en-US" sz="1100" b="0" kern="0">
              <a:solidFill>
                <a:schemeClr val="tx1">
                  <a:lumMod val="65000"/>
                  <a:lumOff val="35000"/>
                </a:schemeClr>
              </a:solidFill>
            </a:rPr>
            <a:t> published in November 2013</a:t>
          </a:r>
          <a:r>
            <a:rPr lang="en-US" sz="1100" b="0" kern="0" baseline="0">
              <a:solidFill>
                <a:schemeClr val="tx1">
                  <a:lumMod val="65000"/>
                  <a:lumOff val="35000"/>
                </a:schemeClr>
              </a:solidFill>
            </a:rPr>
            <a:t>.</a:t>
          </a:r>
        </a:p>
        <a:p>
          <a:pPr>
            <a:spcBef>
              <a:spcPts val="0"/>
            </a:spcBef>
            <a:spcAft>
              <a:spcPts val="600"/>
            </a:spcAft>
            <a:defRPr/>
          </a:pPr>
          <a:r>
            <a:rPr lang="en-US" sz="1100" b="0" kern="0">
              <a:solidFill>
                <a:schemeClr val="tx1">
                  <a:lumMod val="65000"/>
                  <a:lumOff val="35000"/>
                </a:schemeClr>
              </a:solidFill>
            </a:rPr>
            <a:t>The guidebook and this excel tool can be downloaded at www.AdaptationCommunity.net under Monitoring and Evalutaion</a:t>
          </a:r>
          <a:r>
            <a:rPr lang="en-US" sz="1100" b="0" kern="0" baseline="0">
              <a:solidFill>
                <a:schemeClr val="tx1">
                  <a:lumMod val="65000"/>
                  <a:lumOff val="35000"/>
                </a:schemeClr>
              </a:solidFill>
            </a:rPr>
            <a:t>.</a:t>
          </a:r>
          <a:endParaRPr lang="en-US" sz="1100" b="0" kern="0">
            <a:solidFill>
              <a:schemeClr val="tx1">
                <a:lumMod val="65000"/>
                <a:lumOff val="35000"/>
              </a:schemeClr>
            </a:solidFill>
          </a:endParaRPr>
        </a:p>
        <a:p>
          <a:pPr>
            <a:spcBef>
              <a:spcPts val="0"/>
            </a:spcBef>
            <a:spcAft>
              <a:spcPts val="600"/>
            </a:spcAft>
            <a:defRPr/>
          </a:pPr>
          <a:r>
            <a:rPr lang="en-US" sz="1100" b="0" kern="0">
              <a:solidFill>
                <a:schemeClr val="tx1">
                  <a:lumMod val="65000"/>
                  <a:lumOff val="35000"/>
                </a:schemeClr>
              </a:solidFill>
            </a:rPr>
            <a:t>For </a:t>
          </a:r>
          <a:r>
            <a:rPr lang="en-US" sz="1100" b="1" kern="0">
              <a:solidFill>
                <a:schemeClr val="tx1">
                  <a:lumMod val="65000"/>
                  <a:lumOff val="35000"/>
                </a:schemeClr>
              </a:solidFill>
            </a:rPr>
            <a:t>comments</a:t>
          </a:r>
          <a:r>
            <a:rPr lang="en-US" sz="1100" b="0" kern="0">
              <a:solidFill>
                <a:schemeClr val="tx1">
                  <a:lumMod val="65000"/>
                  <a:lumOff val="35000"/>
                </a:schemeClr>
              </a:solidFill>
            </a:rPr>
            <a:t> please contact Timo Leiter (Timo.Leiter@giz.de)</a:t>
          </a:r>
          <a:r>
            <a:rPr lang="en-US" sz="1100" b="0" kern="0" baseline="0">
              <a:solidFill>
                <a:schemeClr val="tx1">
                  <a:lumMod val="65000"/>
                  <a:lumOff val="35000"/>
                </a:schemeClr>
              </a:solidFill>
            </a:rPr>
            <a:t> </a:t>
          </a:r>
          <a:r>
            <a:rPr lang="en-US" sz="1100" b="0" kern="0">
              <a:solidFill>
                <a:schemeClr val="tx1">
                  <a:lumMod val="65000"/>
                  <a:lumOff val="35000"/>
                </a:schemeClr>
              </a:solidFill>
            </a:rPr>
            <a:t> or Julia Olivier (Julia.Olivier@giz.de). Thank you!</a:t>
          </a:r>
        </a:p>
      </xdr:txBody>
    </xdr:sp>
    <xdr:clientData/>
  </xdr:twoCellAnchor>
  <xdr:twoCellAnchor editAs="oneCell">
    <xdr:from>
      <xdr:col>1</xdr:col>
      <xdr:colOff>47625</xdr:colOff>
      <xdr:row>0</xdr:row>
      <xdr:rowOff>85725</xdr:rowOff>
    </xdr:from>
    <xdr:to>
      <xdr:col>4</xdr:col>
      <xdr:colOff>230143</xdr:colOff>
      <xdr:row>6</xdr:row>
      <xdr:rowOff>0</xdr:rowOff>
    </xdr:to>
    <xdr:pic>
      <xdr:nvPicPr>
        <xdr:cNvPr id="4" name="Grafik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09625" y="85725"/>
          <a:ext cx="2468518" cy="1028700"/>
        </a:xfrm>
        <a:prstGeom prst="rect">
          <a:avLst/>
        </a:prstGeom>
      </xdr:spPr>
    </xdr:pic>
    <xdr:clientData/>
  </xdr:twoCellAnchor>
  <xdr:twoCellAnchor editAs="oneCell">
    <xdr:from>
      <xdr:col>1</xdr:col>
      <xdr:colOff>323850</xdr:colOff>
      <xdr:row>27</xdr:row>
      <xdr:rowOff>76200</xdr:rowOff>
    </xdr:from>
    <xdr:to>
      <xdr:col>5</xdr:col>
      <xdr:colOff>145542</xdr:colOff>
      <xdr:row>31</xdr:row>
      <xdr:rowOff>158115</xdr:rowOff>
    </xdr:to>
    <xdr:pic>
      <xdr:nvPicPr>
        <xdr:cNvPr id="5" name="Grafik 4"/>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85850" y="5219700"/>
          <a:ext cx="2869692" cy="85344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CC/Business%20Units/CDM-JI%20Mgmt/Projects/01_Finalized/EnBW_Wind%20Kenya/Contents/Additionality/IRR/PCC_Financial_Model__CDM-Investment-Analysis_05-03-2010%20final.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sclaimer"/>
      <sheetName val="Assumptions"/>
      <sheetName val="Cash Flow &amp; IRR Calculation"/>
      <sheetName val="Sensitivity Analysis"/>
      <sheetName val="Depreciation"/>
    </sheetNames>
    <sheetDataSet>
      <sheetData sheetId="0"/>
      <sheetData sheetId="1">
        <row r="8">
          <cell r="E8" t="str">
            <v>Ngong'Hills Wind Power Project</v>
          </cell>
        </row>
        <row r="9">
          <cell r="E9" t="str">
            <v>Kenya</v>
          </cell>
        </row>
      </sheetData>
      <sheetData sheetId="2"/>
      <sheetData sheetId="3"/>
      <sheetData sheetId="4"/>
    </sheetDataSet>
  </externalBook>
</externalLink>
</file>

<file path=xl/theme/theme1.xml><?xml version="1.0" encoding="utf-8"?>
<a:theme xmlns:a="http://schemas.openxmlformats.org/drawingml/2006/main" name="Larissa">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1.bin"/><Relationship Id="rId3" Type="http://schemas.openxmlformats.org/officeDocument/2006/relationships/hyperlink" Target="http://www.adaptationcommunity.net/?wpfb_dl=359" TargetMode="External"/><Relationship Id="rId7" Type="http://schemas.openxmlformats.org/officeDocument/2006/relationships/hyperlink" Target="http://www.adaptationcommunity.net/?wpfb_dl=241" TargetMode="External"/><Relationship Id="rId2" Type="http://schemas.openxmlformats.org/officeDocument/2006/relationships/hyperlink" Target="http://star-www.giz.de/fetch/3cQ00k3XG0001og0ee/giz2012-0243en-climate-change-monitoring.pdf" TargetMode="External"/><Relationship Id="rId1" Type="http://schemas.openxmlformats.org/officeDocument/2006/relationships/hyperlink" Target="http://star-www.giz.de/fetch/3cQ00k3XG0001og0ee/giz2012-0243en-climate-change-monitoring.pdf" TargetMode="External"/><Relationship Id="rId6" Type="http://schemas.openxmlformats.org/officeDocument/2006/relationships/hyperlink" Target="https://youtu.be/AdEid6l1X1s" TargetMode="External"/><Relationship Id="rId5" Type="http://schemas.openxmlformats.org/officeDocument/2006/relationships/hyperlink" Target="http://www.adaptationcommunity.net/?wpfb_dl=181" TargetMode="External"/><Relationship Id="rId4" Type="http://schemas.openxmlformats.org/officeDocument/2006/relationships/hyperlink" Target="http://www.adaptationcommunity.net/?wpfb_dl=52" TargetMode="External"/><Relationship Id="rId9"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3" Type="http://schemas.openxmlformats.org/officeDocument/2006/relationships/hyperlink" Target="https://www.pik-potsdam.de/cigrasp-2/index.html" TargetMode="External"/><Relationship Id="rId2" Type="http://schemas.openxmlformats.org/officeDocument/2006/relationships/hyperlink" Target="https://youtu.be/AoLZxzCDb1U" TargetMode="External"/><Relationship Id="rId1" Type="http://schemas.openxmlformats.org/officeDocument/2006/relationships/hyperlink" Target="http://www.adaptationcommunity.net/knowledge/vulnerability-assessment/vulnerability-sourcebook/" TargetMode="External"/><Relationship Id="rId5" Type="http://schemas.openxmlformats.org/officeDocument/2006/relationships/drawing" Target="../drawings/drawing2.xml"/><Relationship Id="rId4"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s://youtu.be/t0UNkMPgjPE" TargetMode="External"/><Relationship Id="rId1" Type="http://schemas.openxmlformats.org/officeDocument/2006/relationships/hyperlink" Target="http://www.adaptationcommunity.net/knowledge/monitoring-evaluation-2/project-level-adaptation-me-2/adaptation-made-to-measure/" TargetMode="External"/><Relationship Id="rId4"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openxmlformats.org/officeDocument/2006/relationships/hyperlink" Target="https://gc21.giz.de/ibt/var/app/wp342deP/1443/index.php/knowledge/monitoring-evaluation/project-level-adaptation-me/" TargetMode="External"/><Relationship Id="rId2" Type="http://schemas.openxmlformats.org/officeDocument/2006/relationships/hyperlink" Target="http://www.adaptationcommunity.net/knowledge/monitoring-evaluation-2/project-level-adaptation-me-2/adaptation-made-to-measure/" TargetMode="External"/><Relationship Id="rId1" Type="http://schemas.openxmlformats.org/officeDocument/2006/relationships/hyperlink" Target="https://youtu.be/ioz4hxgr_Ro" TargetMode="External"/><Relationship Id="rId6" Type="http://schemas.openxmlformats.org/officeDocument/2006/relationships/drawing" Target="../drawings/drawing4.xml"/><Relationship Id="rId5" Type="http://schemas.openxmlformats.org/officeDocument/2006/relationships/printerSettings" Target="../printerSettings/printerSettings4.bin"/><Relationship Id="rId4" Type="http://schemas.openxmlformats.org/officeDocument/2006/relationships/hyperlink" Target="http://star-www.giz.de/fetch/3cQ00k3XG0001og0ee/giz2012-0243en-climate-change-monitoring.pdf" TargetMode="Externa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s://youtu.be/bPzfFxtwOK8" TargetMode="Externa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6.bin"/><Relationship Id="rId1" Type="http://schemas.openxmlformats.org/officeDocument/2006/relationships/hyperlink" Target="https://youtu.be/BCsADlgRP64" TargetMode="Externa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7.bin"/><Relationship Id="rId1" Type="http://schemas.openxmlformats.org/officeDocument/2006/relationships/hyperlink" Target="https://youtu.be/y1dn_4lnr1E" TargetMode="Externa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8.bin"/><Relationship Id="rId1" Type="http://schemas.openxmlformats.org/officeDocument/2006/relationships/hyperlink" Target="https://youtu.be/sVAdyr4B0W0"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enableFormatConditionsCalculation="0">
    <pageSetUpPr fitToPage="1"/>
  </sheetPr>
  <dimension ref="A1:FK842"/>
  <sheetViews>
    <sheetView tabSelected="1" topLeftCell="C1" zoomScaleNormal="100" zoomScalePageLayoutView="80" workbookViewId="0">
      <selection activeCell="C1" sqref="C1"/>
    </sheetView>
  </sheetViews>
  <sheetFormatPr baseColWidth="10" defaultColWidth="10.85546875" defaultRowHeight="12.75" x14ac:dyDescent="0.2"/>
  <cols>
    <col min="1" max="2" width="0" style="3" hidden="1" customWidth="1"/>
    <col min="3" max="5" width="10.85546875" style="3"/>
    <col min="6" max="6" width="6.7109375" style="1" customWidth="1"/>
    <col min="7" max="7" width="10.85546875" style="1" customWidth="1"/>
    <col min="8" max="11" width="10.85546875" style="1"/>
    <col min="12" max="12" width="10.85546875" style="1" customWidth="1"/>
    <col min="13" max="14" width="10.85546875" style="1"/>
    <col min="15" max="15" width="10.85546875" style="1" customWidth="1"/>
    <col min="16" max="16" width="6.7109375" style="1" customWidth="1"/>
    <col min="17" max="17" width="6.7109375" style="3" customWidth="1"/>
    <col min="18" max="64" width="10.85546875" style="3"/>
    <col min="65" max="16384" width="10.85546875" style="1"/>
  </cols>
  <sheetData>
    <row r="1" spans="7:167" s="3" customFormat="1" x14ac:dyDescent="0.2"/>
    <row r="2" spans="7:167" x14ac:dyDescent="0.2">
      <c r="BM2" s="3"/>
      <c r="BN2" s="3"/>
      <c r="BO2" s="3"/>
      <c r="BP2" s="3"/>
      <c r="BQ2" s="3"/>
      <c r="BR2" s="3"/>
      <c r="BS2" s="3"/>
      <c r="BT2" s="3"/>
      <c r="BU2" s="3"/>
      <c r="BV2" s="3"/>
      <c r="BW2" s="3"/>
      <c r="BX2" s="3"/>
      <c r="BY2" s="3"/>
      <c r="BZ2" s="3"/>
      <c r="CA2" s="3"/>
      <c r="CB2" s="3"/>
      <c r="CC2" s="3"/>
      <c r="CD2" s="3"/>
      <c r="CE2" s="3"/>
      <c r="CF2" s="3"/>
      <c r="CG2" s="3"/>
      <c r="CH2" s="3"/>
      <c r="CI2" s="3"/>
      <c r="CJ2" s="3"/>
      <c r="CK2" s="3"/>
      <c r="CL2" s="3"/>
      <c r="CM2" s="3"/>
      <c r="CN2" s="3"/>
      <c r="CO2" s="3"/>
      <c r="CP2" s="3"/>
      <c r="CQ2" s="3"/>
      <c r="CR2" s="3"/>
      <c r="CS2" s="3"/>
      <c r="CT2" s="3"/>
      <c r="CU2" s="3"/>
      <c r="CV2" s="3"/>
      <c r="CW2" s="3"/>
      <c r="CX2" s="3"/>
      <c r="CY2" s="3"/>
      <c r="CZ2" s="3"/>
      <c r="DA2" s="3"/>
      <c r="DB2" s="3"/>
      <c r="DC2" s="3"/>
      <c r="DD2" s="3"/>
      <c r="DE2" s="3"/>
      <c r="DF2" s="3"/>
      <c r="DG2" s="3"/>
      <c r="DH2" s="3"/>
      <c r="DI2" s="3"/>
      <c r="DJ2" s="3"/>
      <c r="DK2" s="3"/>
      <c r="DL2" s="3"/>
      <c r="DM2" s="3"/>
      <c r="DN2" s="3"/>
      <c r="DO2" s="3"/>
      <c r="DP2" s="3"/>
      <c r="DQ2" s="3"/>
      <c r="DR2" s="3"/>
      <c r="DS2" s="3"/>
      <c r="DT2" s="3"/>
      <c r="DU2" s="3"/>
      <c r="DV2" s="3"/>
      <c r="DW2" s="3"/>
      <c r="DX2" s="3"/>
      <c r="DY2" s="3"/>
      <c r="DZ2" s="3"/>
      <c r="EA2" s="3"/>
      <c r="EB2" s="3"/>
      <c r="EC2" s="3"/>
      <c r="ED2" s="3"/>
      <c r="EE2" s="3"/>
      <c r="EF2" s="3"/>
      <c r="EG2" s="3"/>
      <c r="EH2" s="3"/>
      <c r="EI2" s="3"/>
      <c r="EJ2" s="3"/>
      <c r="EK2" s="3"/>
      <c r="EL2" s="3"/>
      <c r="EM2" s="3"/>
      <c r="EN2" s="3"/>
      <c r="EO2" s="3"/>
      <c r="EP2" s="3"/>
      <c r="EQ2" s="3"/>
      <c r="ER2" s="3"/>
      <c r="ES2" s="3"/>
      <c r="ET2" s="3"/>
      <c r="EU2" s="3"/>
      <c r="EV2" s="3"/>
      <c r="EW2" s="3"/>
      <c r="EX2" s="3"/>
      <c r="EY2" s="3"/>
      <c r="EZ2" s="3"/>
      <c r="FA2" s="3"/>
      <c r="FB2" s="3"/>
      <c r="FC2" s="3"/>
      <c r="FD2" s="3"/>
      <c r="FE2" s="3"/>
      <c r="FF2" s="3"/>
      <c r="FG2" s="3"/>
      <c r="FH2" s="3"/>
      <c r="FI2" s="3"/>
      <c r="FJ2" s="3"/>
      <c r="FK2" s="3"/>
    </row>
    <row r="3" spans="7:167" ht="26.25" x14ac:dyDescent="0.4">
      <c r="G3" s="52"/>
      <c r="H3" s="52"/>
      <c r="I3" s="52"/>
      <c r="J3" s="52"/>
      <c r="K3" s="52"/>
      <c r="L3" s="52"/>
      <c r="M3" s="52"/>
      <c r="N3" s="52"/>
      <c r="O3" s="52"/>
      <c r="W3" s="312"/>
      <c r="X3" s="313"/>
      <c r="Y3" s="313"/>
      <c r="Z3" s="313"/>
      <c r="AA3" s="313"/>
      <c r="AB3" s="31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row>
    <row r="4" spans="7:167" x14ac:dyDescent="0.2">
      <c r="G4" s="52"/>
      <c r="H4" s="52"/>
      <c r="I4" s="52"/>
      <c r="J4" s="52"/>
      <c r="K4" s="52"/>
      <c r="L4" s="52"/>
      <c r="M4" s="52"/>
      <c r="N4" s="52"/>
      <c r="O4" s="52"/>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row>
    <row r="5" spans="7:167" x14ac:dyDescent="0.2">
      <c r="G5" s="52"/>
      <c r="H5" s="52"/>
      <c r="I5" s="52"/>
      <c r="J5" s="52"/>
      <c r="K5" s="52"/>
      <c r="L5" s="52"/>
      <c r="M5" s="52"/>
      <c r="N5" s="52"/>
      <c r="O5" s="52"/>
      <c r="R5" s="4"/>
      <c r="S5" s="4"/>
      <c r="T5" s="4"/>
      <c r="U5" s="4"/>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c r="DV5" s="3"/>
      <c r="DW5" s="3"/>
      <c r="DX5" s="3"/>
      <c r="DY5" s="3"/>
      <c r="DZ5" s="3"/>
      <c r="EA5" s="3"/>
      <c r="EB5" s="3"/>
      <c r="EC5" s="3"/>
      <c r="ED5" s="3"/>
      <c r="EE5" s="3"/>
      <c r="EF5" s="3"/>
      <c r="EG5" s="3"/>
      <c r="EH5" s="3"/>
      <c r="EI5" s="3"/>
      <c r="EJ5" s="3"/>
      <c r="EK5" s="3"/>
      <c r="EL5" s="3"/>
      <c r="EM5" s="3"/>
      <c r="EN5" s="3"/>
      <c r="EO5" s="3"/>
      <c r="EP5" s="3"/>
      <c r="EQ5" s="3"/>
      <c r="ER5" s="3"/>
      <c r="ES5" s="3"/>
      <c r="ET5" s="3"/>
      <c r="EU5" s="3"/>
      <c r="EV5" s="3"/>
      <c r="EW5" s="3"/>
      <c r="EX5" s="3"/>
      <c r="EY5" s="3"/>
      <c r="EZ5" s="3"/>
      <c r="FA5" s="3"/>
      <c r="FB5" s="3"/>
      <c r="FC5" s="3"/>
      <c r="FD5" s="3"/>
      <c r="FE5" s="3"/>
      <c r="FF5" s="3"/>
      <c r="FG5" s="3"/>
      <c r="FH5" s="3"/>
      <c r="FI5" s="3"/>
      <c r="FJ5" s="3"/>
      <c r="FK5" s="3"/>
    </row>
    <row r="6" spans="7:167" x14ac:dyDescent="0.2">
      <c r="R6" s="4"/>
      <c r="S6" s="4"/>
      <c r="T6" s="4"/>
      <c r="U6" s="4"/>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row>
    <row r="7" spans="7:167" x14ac:dyDescent="0.2">
      <c r="G7" s="324" t="s">
        <v>370</v>
      </c>
      <c r="H7" s="316"/>
      <c r="I7" s="316"/>
      <c r="J7" s="316"/>
      <c r="K7" s="316"/>
      <c r="L7" s="316"/>
      <c r="M7" s="316"/>
      <c r="N7" s="316"/>
      <c r="O7" s="316"/>
      <c r="R7" s="319" t="s">
        <v>60</v>
      </c>
      <c r="S7" s="319"/>
      <c r="T7" s="319"/>
      <c r="U7" s="319"/>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row>
    <row r="8" spans="7:167" ht="12.75" customHeight="1" x14ac:dyDescent="0.2">
      <c r="G8" s="316"/>
      <c r="H8" s="316"/>
      <c r="I8" s="316"/>
      <c r="J8" s="316"/>
      <c r="K8" s="316"/>
      <c r="L8" s="316"/>
      <c r="M8" s="316"/>
      <c r="N8" s="316"/>
      <c r="O8" s="316"/>
      <c r="R8" s="320" t="s">
        <v>365</v>
      </c>
      <c r="S8" s="320"/>
      <c r="T8" s="320"/>
      <c r="U8" s="320"/>
      <c r="BM8" s="3"/>
      <c r="BN8" s="3"/>
      <c r="BO8" s="3"/>
      <c r="BP8" s="3"/>
      <c r="BQ8" s="3"/>
      <c r="BR8" s="3"/>
      <c r="BS8" s="3"/>
      <c r="BT8" s="3"/>
      <c r="BU8" s="3"/>
      <c r="BV8" s="3"/>
      <c r="BW8" s="3"/>
      <c r="BX8" s="3"/>
      <c r="BY8" s="3"/>
      <c r="BZ8" s="3"/>
      <c r="CA8" s="3"/>
      <c r="CB8" s="3"/>
      <c r="CC8" s="3"/>
      <c r="CD8" s="3"/>
      <c r="CE8" s="3"/>
      <c r="CF8" s="3"/>
      <c r="CG8" s="3"/>
      <c r="CH8" s="3"/>
      <c r="CI8" s="3"/>
      <c r="CJ8" s="3"/>
      <c r="CK8" s="3"/>
      <c r="CL8" s="3"/>
      <c r="CM8" s="3"/>
      <c r="CN8" s="3"/>
      <c r="CO8" s="3"/>
      <c r="CP8" s="3"/>
      <c r="CQ8" s="3"/>
      <c r="CR8" s="3"/>
      <c r="CS8" s="3"/>
      <c r="CT8" s="3"/>
      <c r="CU8" s="3"/>
      <c r="CV8" s="3"/>
      <c r="CW8" s="3"/>
      <c r="CX8" s="3"/>
      <c r="CY8" s="3"/>
      <c r="CZ8" s="3"/>
      <c r="DA8" s="3"/>
      <c r="DB8" s="3"/>
      <c r="DC8" s="3"/>
      <c r="DD8" s="3"/>
      <c r="DE8" s="3"/>
      <c r="DF8" s="3"/>
      <c r="DG8" s="3"/>
      <c r="DH8" s="3"/>
      <c r="DI8" s="3"/>
      <c r="DJ8" s="3"/>
      <c r="DK8" s="3"/>
      <c r="DL8" s="3"/>
      <c r="DM8" s="3"/>
      <c r="DN8" s="3"/>
      <c r="DO8" s="3"/>
      <c r="DP8" s="3"/>
      <c r="DQ8" s="3"/>
      <c r="DR8" s="3"/>
      <c r="DS8" s="3"/>
      <c r="DT8" s="3"/>
      <c r="DU8" s="3"/>
      <c r="DV8" s="3"/>
      <c r="DW8" s="3"/>
      <c r="DX8" s="3"/>
      <c r="DY8" s="3"/>
      <c r="DZ8" s="3"/>
      <c r="EA8" s="3"/>
      <c r="EB8" s="3"/>
      <c r="EC8" s="3"/>
      <c r="ED8" s="3"/>
      <c r="EE8" s="3"/>
      <c r="EF8" s="3"/>
      <c r="EG8" s="3"/>
      <c r="EH8" s="3"/>
      <c r="EI8" s="3"/>
      <c r="EJ8" s="3"/>
      <c r="EK8" s="3"/>
      <c r="EL8" s="3"/>
      <c r="EM8" s="3"/>
      <c r="EN8" s="3"/>
      <c r="EO8" s="3"/>
      <c r="EP8" s="3"/>
      <c r="EQ8" s="3"/>
      <c r="ER8" s="3"/>
      <c r="ES8" s="3"/>
      <c r="ET8" s="3"/>
      <c r="EU8" s="3"/>
      <c r="EV8" s="3"/>
      <c r="EW8" s="3"/>
      <c r="EX8" s="3"/>
      <c r="EY8" s="3"/>
      <c r="EZ8" s="3"/>
      <c r="FA8" s="3"/>
      <c r="FB8" s="3"/>
      <c r="FC8" s="3"/>
      <c r="FD8" s="3"/>
      <c r="FE8" s="3"/>
      <c r="FF8" s="3"/>
      <c r="FG8" s="3"/>
      <c r="FH8" s="3"/>
      <c r="FI8" s="3"/>
      <c r="FJ8" s="3"/>
      <c r="FK8" s="3"/>
    </row>
    <row r="9" spans="7:167" ht="12.75" customHeight="1" x14ac:dyDescent="0.2">
      <c r="G9" s="316"/>
      <c r="H9" s="316"/>
      <c r="I9" s="316"/>
      <c r="J9" s="316"/>
      <c r="K9" s="316"/>
      <c r="L9" s="316"/>
      <c r="M9" s="316"/>
      <c r="N9" s="316"/>
      <c r="O9" s="316"/>
      <c r="R9" s="4"/>
      <c r="S9" s="4"/>
      <c r="T9" s="4"/>
      <c r="U9" s="4"/>
      <c r="BM9" s="3"/>
      <c r="BN9" s="3"/>
      <c r="BO9" s="3"/>
      <c r="BP9" s="3"/>
      <c r="BQ9" s="3"/>
      <c r="BR9" s="3"/>
      <c r="BS9" s="3"/>
      <c r="BT9" s="3"/>
      <c r="BU9" s="3"/>
      <c r="BV9" s="3"/>
      <c r="BW9" s="3"/>
      <c r="BX9" s="3"/>
      <c r="BY9" s="3"/>
      <c r="BZ9" s="3"/>
      <c r="CA9" s="3"/>
      <c r="CB9" s="3"/>
      <c r="CC9" s="3"/>
      <c r="CD9" s="3"/>
      <c r="CE9" s="3"/>
      <c r="CF9" s="3"/>
      <c r="CG9" s="3"/>
      <c r="CH9" s="3"/>
      <c r="CI9" s="3"/>
      <c r="CJ9" s="3"/>
      <c r="CK9" s="3"/>
      <c r="CL9" s="3"/>
      <c r="CM9" s="3"/>
      <c r="CN9" s="3"/>
      <c r="CO9" s="3"/>
      <c r="CP9" s="3"/>
      <c r="CQ9" s="3"/>
      <c r="CR9" s="3"/>
      <c r="CS9" s="3"/>
      <c r="CT9" s="3"/>
      <c r="CU9" s="3"/>
      <c r="CV9" s="3"/>
      <c r="CW9" s="3"/>
      <c r="CX9" s="3"/>
      <c r="CY9" s="3"/>
      <c r="CZ9" s="3"/>
      <c r="DA9" s="3"/>
      <c r="DB9" s="3"/>
      <c r="DC9" s="3"/>
      <c r="DD9" s="3"/>
      <c r="DE9" s="3"/>
      <c r="DF9" s="3"/>
      <c r="DG9" s="3"/>
      <c r="DH9" s="3"/>
      <c r="DI9" s="3"/>
      <c r="DJ9" s="3"/>
      <c r="DK9" s="3"/>
      <c r="DL9" s="3"/>
      <c r="DM9" s="3"/>
      <c r="DN9" s="3"/>
      <c r="DO9" s="3"/>
      <c r="DP9" s="3"/>
      <c r="DQ9" s="3"/>
      <c r="DR9" s="3"/>
      <c r="DS9" s="3"/>
      <c r="DT9" s="3"/>
      <c r="DU9" s="3"/>
      <c r="DV9" s="3"/>
      <c r="DW9" s="3"/>
      <c r="DX9" s="3"/>
      <c r="DY9" s="3"/>
      <c r="DZ9" s="3"/>
      <c r="EA9" s="3"/>
      <c r="EB9" s="3"/>
      <c r="EC9" s="3"/>
      <c r="ED9" s="3"/>
      <c r="EE9" s="3"/>
      <c r="EF9" s="3"/>
      <c r="EG9" s="3"/>
      <c r="EH9" s="3"/>
      <c r="EI9" s="3"/>
      <c r="EJ9" s="3"/>
      <c r="EK9" s="3"/>
      <c r="EL9" s="3"/>
      <c r="EM9" s="3"/>
      <c r="EN9" s="3"/>
      <c r="EO9" s="3"/>
      <c r="EP9" s="3"/>
      <c r="EQ9" s="3"/>
      <c r="ER9" s="3"/>
      <c r="ES9" s="3"/>
      <c r="ET9" s="3"/>
      <c r="EU9" s="3"/>
      <c r="EV9" s="3"/>
      <c r="EW9" s="3"/>
      <c r="EX9" s="3"/>
      <c r="EY9" s="3"/>
      <c r="EZ9" s="3"/>
      <c r="FA9" s="3"/>
      <c r="FB9" s="3"/>
      <c r="FC9" s="3"/>
      <c r="FD9" s="3"/>
      <c r="FE9" s="3"/>
      <c r="FF9" s="3"/>
      <c r="FG9" s="3"/>
      <c r="FH9" s="3"/>
      <c r="FI9" s="3"/>
      <c r="FJ9" s="3"/>
      <c r="FK9" s="3"/>
    </row>
    <row r="10" spans="7:167" x14ac:dyDescent="0.2">
      <c r="G10" s="316"/>
      <c r="H10" s="316"/>
      <c r="I10" s="316"/>
      <c r="J10" s="316"/>
      <c r="K10" s="316"/>
      <c r="L10" s="316"/>
      <c r="M10" s="316"/>
      <c r="N10" s="316"/>
      <c r="O10" s="316"/>
      <c r="BM10" s="3"/>
      <c r="BN10" s="3"/>
      <c r="BO10" s="3"/>
      <c r="BP10" s="3"/>
      <c r="BQ10" s="3"/>
      <c r="BR10" s="3"/>
      <c r="BS10" s="3"/>
      <c r="BT10" s="3"/>
      <c r="BU10" s="3"/>
      <c r="BV10" s="3"/>
      <c r="BW10" s="3"/>
      <c r="BX10" s="3"/>
      <c r="BY10" s="3"/>
      <c r="BZ10" s="3"/>
      <c r="CA10" s="3"/>
      <c r="CB10" s="3"/>
      <c r="CC10" s="3"/>
      <c r="CD10" s="3"/>
      <c r="CE10" s="3"/>
      <c r="CF10" s="3"/>
      <c r="CG10" s="3"/>
      <c r="CH10" s="3"/>
      <c r="CI10" s="3"/>
      <c r="CJ10" s="3"/>
      <c r="CK10" s="3"/>
      <c r="CL10" s="3"/>
      <c r="CM10" s="3"/>
      <c r="CN10" s="3"/>
      <c r="CO10" s="3"/>
      <c r="CP10" s="3"/>
      <c r="CQ10" s="3"/>
      <c r="CR10" s="3"/>
      <c r="CS10" s="3"/>
      <c r="CT10" s="3"/>
      <c r="CU10" s="3"/>
      <c r="CV10" s="3"/>
      <c r="CW10" s="3"/>
      <c r="CX10" s="3"/>
      <c r="CY10" s="3"/>
      <c r="CZ10" s="3"/>
      <c r="DA10" s="3"/>
      <c r="DB10" s="3"/>
      <c r="DC10" s="3"/>
      <c r="DD10" s="3"/>
      <c r="DE10" s="3"/>
      <c r="DF10" s="3"/>
      <c r="DG10" s="3"/>
      <c r="DH10" s="3"/>
      <c r="DI10" s="3"/>
      <c r="DJ10" s="3"/>
      <c r="DK10" s="3"/>
      <c r="DL10" s="3"/>
      <c r="DM10" s="3"/>
      <c r="DN10" s="3"/>
      <c r="DO10" s="3"/>
      <c r="DP10" s="3"/>
      <c r="DQ10" s="3"/>
      <c r="DR10" s="3"/>
      <c r="DS10" s="3"/>
      <c r="DT10" s="3"/>
      <c r="DU10" s="3"/>
      <c r="DV10" s="3"/>
      <c r="DW10" s="3"/>
      <c r="DX10" s="3"/>
      <c r="DY10" s="3"/>
      <c r="DZ10" s="3"/>
      <c r="EA10" s="3"/>
      <c r="EB10" s="3"/>
      <c r="EC10" s="3"/>
      <c r="ED10" s="3"/>
      <c r="EE10" s="3"/>
      <c r="EF10" s="3"/>
      <c r="EG10" s="3"/>
      <c r="EH10" s="3"/>
      <c r="EI10" s="3"/>
      <c r="EJ10" s="3"/>
      <c r="EK10" s="3"/>
      <c r="EL10" s="3"/>
      <c r="EM10" s="3"/>
      <c r="EN10" s="3"/>
      <c r="EO10" s="3"/>
      <c r="EP10" s="3"/>
      <c r="EQ10" s="3"/>
      <c r="ER10" s="3"/>
      <c r="ES10" s="3"/>
      <c r="ET10" s="3"/>
      <c r="EU10" s="3"/>
      <c r="EV10" s="3"/>
      <c r="EW10" s="3"/>
      <c r="EX10" s="3"/>
      <c r="EY10" s="3"/>
      <c r="EZ10" s="3"/>
      <c r="FA10" s="3"/>
      <c r="FB10" s="3"/>
      <c r="FC10" s="3"/>
      <c r="FD10" s="3"/>
      <c r="FE10" s="3"/>
      <c r="FF10" s="3"/>
      <c r="FG10" s="3"/>
      <c r="FH10" s="3"/>
      <c r="FI10" s="3"/>
      <c r="FJ10" s="3"/>
      <c r="FK10" s="3"/>
    </row>
    <row r="11" spans="7:167" x14ac:dyDescent="0.2">
      <c r="G11" s="316"/>
      <c r="H11" s="316"/>
      <c r="I11" s="316"/>
      <c r="J11" s="316"/>
      <c r="K11" s="316"/>
      <c r="L11" s="316"/>
      <c r="M11" s="316"/>
      <c r="N11" s="316"/>
      <c r="O11" s="316"/>
      <c r="BM11" s="3"/>
      <c r="BN11" s="3"/>
      <c r="BO11" s="3"/>
      <c r="BP11" s="3"/>
      <c r="BQ11" s="3"/>
      <c r="BR11" s="3"/>
      <c r="BS11" s="3"/>
      <c r="BT11" s="3"/>
      <c r="BU11" s="3"/>
      <c r="BV11" s="3"/>
      <c r="BW11" s="3"/>
      <c r="BX11" s="3"/>
      <c r="BY11" s="3"/>
      <c r="BZ11" s="3"/>
      <c r="CA11" s="3"/>
      <c r="CB11" s="3"/>
      <c r="CC11" s="3"/>
      <c r="CD11" s="3"/>
      <c r="CE11" s="3"/>
      <c r="CF11" s="3"/>
      <c r="CG11" s="3"/>
      <c r="CH11" s="3"/>
      <c r="CI11" s="3"/>
      <c r="CJ11" s="3"/>
      <c r="CK11" s="3"/>
      <c r="CL11" s="3"/>
      <c r="CM11" s="3"/>
      <c r="CN11" s="3"/>
      <c r="CO11" s="3"/>
      <c r="CP11" s="3"/>
      <c r="CQ11" s="3"/>
      <c r="CR11" s="3"/>
      <c r="CS11" s="3"/>
      <c r="CT11" s="3"/>
      <c r="CU11" s="3"/>
      <c r="CV11" s="3"/>
      <c r="CW11" s="3"/>
      <c r="CX11" s="3"/>
      <c r="CY11" s="3"/>
      <c r="CZ11" s="3"/>
      <c r="DA11" s="3"/>
      <c r="DB11" s="3"/>
      <c r="DC11" s="3"/>
      <c r="DD11" s="3"/>
      <c r="DE11" s="3"/>
      <c r="DF11" s="3"/>
      <c r="DG11" s="3"/>
      <c r="DH11" s="3"/>
      <c r="DI11" s="3"/>
      <c r="DJ11" s="3"/>
      <c r="DK11" s="3"/>
      <c r="DL11" s="3"/>
      <c r="DM11" s="3"/>
      <c r="DN11" s="3"/>
      <c r="DO11" s="3"/>
      <c r="DP11" s="3"/>
      <c r="DQ11" s="3"/>
      <c r="DR11" s="3"/>
      <c r="DS11" s="3"/>
      <c r="DT11" s="3"/>
      <c r="DU11" s="3"/>
      <c r="DV11" s="3"/>
      <c r="DW11" s="3"/>
      <c r="DX11" s="3"/>
      <c r="DY11" s="3"/>
      <c r="DZ11" s="3"/>
      <c r="EA11" s="3"/>
      <c r="EB11" s="3"/>
      <c r="EC11" s="3"/>
      <c r="ED11" s="3"/>
      <c r="EE11" s="3"/>
      <c r="EF11" s="3"/>
      <c r="EG11" s="3"/>
      <c r="EH11" s="3"/>
      <c r="EI11" s="3"/>
      <c r="EJ11" s="3"/>
      <c r="EK11" s="3"/>
      <c r="EL11" s="3"/>
      <c r="EM11" s="3"/>
      <c r="EN11" s="3"/>
      <c r="EO11" s="3"/>
      <c r="EP11" s="3"/>
      <c r="EQ11" s="3"/>
      <c r="ER11" s="3"/>
      <c r="ES11" s="3"/>
      <c r="ET11" s="3"/>
      <c r="EU11" s="3"/>
      <c r="EV11" s="3"/>
      <c r="EW11" s="3"/>
      <c r="EX11" s="3"/>
      <c r="EY11" s="3"/>
      <c r="EZ11" s="3"/>
      <c r="FA11" s="3"/>
      <c r="FB11" s="3"/>
      <c r="FC11" s="3"/>
      <c r="FD11" s="3"/>
      <c r="FE11" s="3"/>
      <c r="FF11" s="3"/>
      <c r="FG11" s="3"/>
      <c r="FH11" s="3"/>
      <c r="FI11" s="3"/>
      <c r="FJ11" s="3"/>
      <c r="FK11" s="3"/>
    </row>
    <row r="12" spans="7:167" x14ac:dyDescent="0.2">
      <c r="G12" s="316"/>
      <c r="H12" s="316"/>
      <c r="I12" s="316"/>
      <c r="J12" s="316"/>
      <c r="K12" s="316"/>
      <c r="L12" s="316"/>
      <c r="M12" s="316"/>
      <c r="N12" s="316"/>
      <c r="O12" s="316"/>
      <c r="R12" s="4"/>
      <c r="S12" s="4"/>
      <c r="T12" s="4"/>
      <c r="U12" s="4"/>
      <c r="BM12" s="3"/>
      <c r="BN12" s="3"/>
      <c r="BO12" s="3"/>
      <c r="BP12" s="3"/>
      <c r="BQ12" s="3"/>
      <c r="BR12" s="3"/>
      <c r="BS12" s="3"/>
      <c r="BT12" s="3"/>
      <c r="BU12" s="3"/>
      <c r="BV12" s="3"/>
      <c r="BW12" s="3"/>
      <c r="BX12" s="3"/>
      <c r="BY12" s="3"/>
      <c r="BZ12" s="3"/>
      <c r="CA12" s="3"/>
      <c r="CB12" s="3"/>
      <c r="CC12" s="3"/>
      <c r="CD12" s="3"/>
      <c r="CE12" s="3"/>
      <c r="CF12" s="3"/>
      <c r="CG12" s="3"/>
      <c r="CH12" s="3"/>
      <c r="CI12" s="3"/>
      <c r="CJ12" s="3"/>
      <c r="CK12" s="3"/>
      <c r="CL12" s="3"/>
      <c r="CM12" s="3"/>
      <c r="CN12" s="3"/>
      <c r="CO12" s="3"/>
      <c r="CP12" s="3"/>
      <c r="CQ12" s="3"/>
      <c r="CR12" s="3"/>
      <c r="CS12" s="3"/>
      <c r="CT12" s="3"/>
      <c r="CU12" s="3"/>
      <c r="CV12" s="3"/>
      <c r="CW12" s="3"/>
      <c r="CX12" s="3"/>
      <c r="CY12" s="3"/>
      <c r="CZ12" s="3"/>
      <c r="DA12" s="3"/>
      <c r="DB12" s="3"/>
      <c r="DC12" s="3"/>
      <c r="DD12" s="3"/>
      <c r="DE12" s="3"/>
      <c r="DF12" s="3"/>
      <c r="DG12" s="3"/>
      <c r="DH12" s="3"/>
      <c r="DI12" s="3"/>
      <c r="DJ12" s="3"/>
      <c r="DK12" s="3"/>
      <c r="DL12" s="3"/>
      <c r="DM12" s="3"/>
      <c r="DN12" s="3"/>
      <c r="DO12" s="3"/>
      <c r="DP12" s="3"/>
      <c r="DQ12" s="3"/>
      <c r="DR12" s="3"/>
      <c r="DS12" s="3"/>
      <c r="DT12" s="3"/>
      <c r="DU12" s="3"/>
      <c r="DV12" s="3"/>
      <c r="DW12" s="3"/>
      <c r="DX12" s="3"/>
      <c r="DY12" s="3"/>
      <c r="DZ12" s="3"/>
      <c r="EA12" s="3"/>
      <c r="EB12" s="3"/>
      <c r="EC12" s="3"/>
      <c r="ED12" s="3"/>
      <c r="EE12" s="3"/>
      <c r="EF12" s="3"/>
      <c r="EG12" s="3"/>
      <c r="EH12" s="3"/>
      <c r="EI12" s="3"/>
      <c r="EJ12" s="3"/>
      <c r="EK12" s="3"/>
      <c r="EL12" s="3"/>
      <c r="EM12" s="3"/>
      <c r="EN12" s="3"/>
      <c r="EO12" s="3"/>
      <c r="EP12" s="3"/>
      <c r="EQ12" s="3"/>
      <c r="ER12" s="3"/>
      <c r="ES12" s="3"/>
      <c r="ET12" s="3"/>
      <c r="EU12" s="3"/>
      <c r="EV12" s="3"/>
      <c r="EW12" s="3"/>
      <c r="EX12" s="3"/>
      <c r="EY12" s="3"/>
      <c r="EZ12" s="3"/>
      <c r="FA12" s="3"/>
      <c r="FB12" s="3"/>
      <c r="FC12" s="3"/>
      <c r="FD12" s="3"/>
      <c r="FE12" s="3"/>
      <c r="FF12" s="3"/>
      <c r="FG12" s="3"/>
      <c r="FH12" s="3"/>
      <c r="FI12" s="3"/>
      <c r="FJ12" s="3"/>
      <c r="FK12" s="3"/>
    </row>
    <row r="13" spans="7:167" x14ac:dyDescent="0.2">
      <c r="G13" s="316"/>
      <c r="H13" s="316"/>
      <c r="I13" s="316"/>
      <c r="J13" s="316"/>
      <c r="K13" s="316"/>
      <c r="L13" s="316"/>
      <c r="M13" s="316"/>
      <c r="N13" s="316"/>
      <c r="O13" s="316"/>
      <c r="R13" s="4"/>
      <c r="S13" s="4"/>
      <c r="T13" s="4"/>
      <c r="U13" s="4"/>
      <c r="BM13" s="3"/>
      <c r="BN13" s="3"/>
      <c r="BO13" s="3"/>
      <c r="BP13" s="3"/>
      <c r="BQ13" s="3"/>
      <c r="BR13" s="3"/>
      <c r="BS13" s="3"/>
      <c r="BT13" s="3"/>
      <c r="BU13" s="3"/>
      <c r="BV13" s="3"/>
      <c r="BW13" s="3"/>
      <c r="BX13" s="3"/>
      <c r="BY13" s="3"/>
      <c r="BZ13" s="3"/>
      <c r="CA13" s="3"/>
      <c r="CB13" s="3"/>
      <c r="CC13" s="3"/>
      <c r="CD13" s="3"/>
      <c r="CE13" s="3"/>
      <c r="CF13" s="3"/>
      <c r="CG13" s="3"/>
      <c r="CH13" s="3"/>
      <c r="CI13" s="3"/>
      <c r="CJ13" s="3"/>
      <c r="CK13" s="3"/>
      <c r="CL13" s="3"/>
      <c r="CM13" s="3"/>
      <c r="CN13" s="3"/>
      <c r="CO13" s="3"/>
      <c r="CP13" s="3"/>
      <c r="CQ13" s="3"/>
      <c r="CR13" s="3"/>
      <c r="CS13" s="3"/>
      <c r="CT13" s="3"/>
      <c r="CU13" s="3"/>
      <c r="CV13" s="3"/>
      <c r="CW13" s="3"/>
      <c r="CX13" s="3"/>
      <c r="CY13" s="3"/>
      <c r="CZ13" s="3"/>
      <c r="DA13" s="3"/>
      <c r="DB13" s="3"/>
      <c r="DC13" s="3"/>
      <c r="DD13" s="3"/>
      <c r="DE13" s="3"/>
      <c r="DF13" s="3"/>
      <c r="DG13" s="3"/>
      <c r="DH13" s="3"/>
      <c r="DI13" s="3"/>
      <c r="DJ13" s="3"/>
      <c r="DK13" s="3"/>
      <c r="DL13" s="3"/>
      <c r="DM13" s="3"/>
      <c r="DN13" s="3"/>
      <c r="DO13" s="3"/>
      <c r="DP13" s="3"/>
      <c r="DQ13" s="3"/>
      <c r="DR13" s="3"/>
      <c r="DS13" s="3"/>
      <c r="DT13" s="3"/>
      <c r="DU13" s="3"/>
      <c r="DV13" s="3"/>
      <c r="DW13" s="3"/>
      <c r="DX13" s="3"/>
      <c r="DY13" s="3"/>
      <c r="DZ13" s="3"/>
      <c r="EA13" s="3"/>
      <c r="EB13" s="3"/>
      <c r="EC13" s="3"/>
      <c r="ED13" s="3"/>
      <c r="EE13" s="3"/>
      <c r="EF13" s="3"/>
      <c r="EG13" s="3"/>
      <c r="EH13" s="3"/>
      <c r="EI13" s="3"/>
      <c r="EJ13" s="3"/>
      <c r="EK13" s="3"/>
      <c r="EL13" s="3"/>
      <c r="EM13" s="3"/>
      <c r="EN13" s="3"/>
      <c r="EO13" s="3"/>
      <c r="EP13" s="3"/>
      <c r="EQ13" s="3"/>
      <c r="ER13" s="3"/>
      <c r="ES13" s="3"/>
      <c r="ET13" s="3"/>
      <c r="EU13" s="3"/>
      <c r="EV13" s="3"/>
      <c r="EW13" s="3"/>
      <c r="EX13" s="3"/>
      <c r="EY13" s="3"/>
      <c r="EZ13" s="3"/>
      <c r="FA13" s="3"/>
      <c r="FB13" s="3"/>
      <c r="FC13" s="3"/>
      <c r="FD13" s="3"/>
      <c r="FE13" s="3"/>
      <c r="FF13" s="3"/>
      <c r="FG13" s="3"/>
      <c r="FH13" s="3"/>
      <c r="FI13" s="3"/>
      <c r="FJ13" s="3"/>
      <c r="FK13" s="3"/>
    </row>
    <row r="14" spans="7:167" x14ac:dyDescent="0.2">
      <c r="G14" s="316"/>
      <c r="H14" s="316"/>
      <c r="I14" s="316"/>
      <c r="J14" s="316"/>
      <c r="K14" s="316"/>
      <c r="L14" s="316"/>
      <c r="M14" s="316"/>
      <c r="N14" s="316"/>
      <c r="O14" s="316"/>
      <c r="R14" s="319" t="s">
        <v>288</v>
      </c>
      <c r="S14" s="319"/>
      <c r="T14" s="319"/>
      <c r="U14" s="319"/>
      <c r="BM14" s="3"/>
      <c r="BN14" s="3"/>
      <c r="BO14" s="3"/>
      <c r="BP14" s="3"/>
      <c r="BQ14" s="3"/>
      <c r="BR14" s="3"/>
      <c r="BS14" s="3"/>
      <c r="BT14" s="3"/>
      <c r="BU14" s="3"/>
      <c r="BV14" s="3"/>
      <c r="BW14" s="3"/>
      <c r="BX14" s="3"/>
      <c r="BY14" s="3"/>
      <c r="BZ14" s="3"/>
      <c r="CA14" s="3"/>
      <c r="CB14" s="3"/>
      <c r="CC14" s="3"/>
      <c r="CD14" s="3"/>
      <c r="CE14" s="3"/>
      <c r="CF14" s="3"/>
      <c r="CG14" s="3"/>
      <c r="CH14" s="3"/>
      <c r="CI14" s="3"/>
      <c r="CJ14" s="3"/>
      <c r="CK14" s="3"/>
      <c r="CL14" s="3"/>
      <c r="CM14" s="3"/>
      <c r="CN14" s="3"/>
      <c r="CO14" s="3"/>
      <c r="CP14" s="3"/>
      <c r="CQ14" s="3"/>
      <c r="CR14" s="3"/>
      <c r="CS14" s="3"/>
      <c r="CT14" s="3"/>
      <c r="CU14" s="3"/>
      <c r="CV14" s="3"/>
      <c r="CW14" s="3"/>
      <c r="CX14" s="3"/>
      <c r="CY14" s="3"/>
      <c r="CZ14" s="3"/>
      <c r="DA14" s="3"/>
      <c r="DB14" s="3"/>
      <c r="DC14" s="3"/>
      <c r="DD14" s="3"/>
      <c r="DE14" s="3"/>
      <c r="DF14" s="3"/>
      <c r="DG14" s="3"/>
      <c r="DH14" s="3"/>
      <c r="DI14" s="3"/>
      <c r="DJ14" s="3"/>
      <c r="DK14" s="3"/>
      <c r="DL14" s="3"/>
      <c r="DM14" s="3"/>
      <c r="DN14" s="3"/>
      <c r="DO14" s="3"/>
      <c r="DP14" s="3"/>
      <c r="DQ14" s="3"/>
      <c r="DR14" s="3"/>
      <c r="DS14" s="3"/>
      <c r="DT14" s="3"/>
      <c r="DU14" s="3"/>
      <c r="DV14" s="3"/>
      <c r="DW14" s="3"/>
      <c r="DX14" s="3"/>
      <c r="DY14" s="3"/>
      <c r="DZ14" s="3"/>
      <c r="EA14" s="3"/>
      <c r="EB14" s="3"/>
      <c r="EC14" s="3"/>
      <c r="ED14" s="3"/>
      <c r="EE14" s="3"/>
      <c r="EF14" s="3"/>
      <c r="EG14" s="3"/>
      <c r="EH14" s="3"/>
      <c r="EI14" s="3"/>
      <c r="EJ14" s="3"/>
      <c r="EK14" s="3"/>
      <c r="EL14" s="3"/>
      <c r="EM14" s="3"/>
      <c r="EN14" s="3"/>
      <c r="EO14" s="3"/>
      <c r="EP14" s="3"/>
      <c r="EQ14" s="3"/>
      <c r="ER14" s="3"/>
      <c r="ES14" s="3"/>
      <c r="ET14" s="3"/>
      <c r="EU14" s="3"/>
      <c r="EV14" s="3"/>
      <c r="EW14" s="3"/>
      <c r="EX14" s="3"/>
      <c r="EY14" s="3"/>
      <c r="EZ14" s="3"/>
      <c r="FA14" s="3"/>
      <c r="FB14" s="3"/>
      <c r="FC14" s="3"/>
      <c r="FD14" s="3"/>
      <c r="FE14" s="3"/>
      <c r="FF14" s="3"/>
      <c r="FG14" s="3"/>
      <c r="FH14" s="3"/>
      <c r="FI14" s="3"/>
      <c r="FJ14" s="3"/>
      <c r="FK14" s="3"/>
    </row>
    <row r="15" spans="7:167" x14ac:dyDescent="0.2">
      <c r="G15" s="316"/>
      <c r="H15" s="316"/>
      <c r="I15" s="316"/>
      <c r="J15" s="316"/>
      <c r="K15" s="316"/>
      <c r="L15" s="316"/>
      <c r="M15" s="316"/>
      <c r="N15" s="316"/>
      <c r="O15" s="316"/>
      <c r="R15" s="317" t="s">
        <v>192</v>
      </c>
      <c r="S15" s="317"/>
      <c r="T15" s="317"/>
      <c r="U15" s="317"/>
      <c r="BM15" s="3"/>
      <c r="BN15" s="3"/>
      <c r="BO15" s="3"/>
      <c r="BP15" s="3"/>
      <c r="BQ15" s="3"/>
      <c r="BR15" s="3"/>
      <c r="BS15" s="3"/>
      <c r="BT15" s="3"/>
      <c r="BU15" s="3"/>
      <c r="BV15" s="3"/>
      <c r="BW15" s="3"/>
      <c r="BX15" s="3"/>
      <c r="BY15" s="3"/>
      <c r="BZ15" s="3"/>
      <c r="CA15" s="3"/>
      <c r="CB15" s="3"/>
      <c r="CC15" s="3"/>
      <c r="CD15" s="3"/>
      <c r="CE15" s="3"/>
      <c r="CF15" s="3"/>
      <c r="CG15" s="3"/>
      <c r="CH15" s="3"/>
      <c r="CI15" s="3"/>
      <c r="CJ15" s="3"/>
      <c r="CK15" s="3"/>
      <c r="CL15" s="3"/>
      <c r="CM15" s="3"/>
      <c r="CN15" s="3"/>
      <c r="CO15" s="3"/>
      <c r="CP15" s="3"/>
      <c r="CQ15" s="3"/>
      <c r="CR15" s="3"/>
      <c r="CS15" s="3"/>
      <c r="CT15" s="3"/>
      <c r="CU15" s="3"/>
      <c r="CV15" s="3"/>
      <c r="CW15" s="3"/>
      <c r="CX15" s="3"/>
      <c r="CY15" s="3"/>
      <c r="CZ15" s="3"/>
      <c r="DA15" s="3"/>
      <c r="DB15" s="3"/>
      <c r="DC15" s="3"/>
      <c r="DD15" s="3"/>
      <c r="DE15" s="3"/>
      <c r="DF15" s="3"/>
      <c r="DG15" s="3"/>
      <c r="DH15" s="3"/>
      <c r="DI15" s="3"/>
      <c r="DJ15" s="3"/>
      <c r="DK15" s="3"/>
      <c r="DL15" s="3"/>
      <c r="DM15" s="3"/>
      <c r="DN15" s="3"/>
      <c r="DO15" s="3"/>
      <c r="DP15" s="3"/>
      <c r="DQ15" s="3"/>
      <c r="DR15" s="3"/>
      <c r="DS15" s="3"/>
      <c r="DT15" s="3"/>
      <c r="DU15" s="3"/>
      <c r="DV15" s="3"/>
      <c r="DW15" s="3"/>
      <c r="DX15" s="3"/>
      <c r="DY15" s="3"/>
      <c r="DZ15" s="3"/>
      <c r="EA15" s="3"/>
      <c r="EB15" s="3"/>
      <c r="EC15" s="3"/>
      <c r="ED15" s="3"/>
      <c r="EE15" s="3"/>
      <c r="EF15" s="3"/>
      <c r="EG15" s="3"/>
      <c r="EH15" s="3"/>
      <c r="EI15" s="3"/>
      <c r="EJ15" s="3"/>
      <c r="EK15" s="3"/>
      <c r="EL15" s="3"/>
      <c r="EM15" s="3"/>
      <c r="EN15" s="3"/>
      <c r="EO15" s="3"/>
      <c r="EP15" s="3"/>
      <c r="EQ15" s="3"/>
      <c r="ER15" s="3"/>
      <c r="ES15" s="3"/>
      <c r="ET15" s="3"/>
      <c r="EU15" s="3"/>
      <c r="EV15" s="3"/>
      <c r="EW15" s="3"/>
      <c r="EX15" s="3"/>
      <c r="EY15" s="3"/>
      <c r="EZ15" s="3"/>
      <c r="FA15" s="3"/>
      <c r="FB15" s="3"/>
      <c r="FC15" s="3"/>
      <c r="FD15" s="3"/>
      <c r="FE15" s="3"/>
      <c r="FF15" s="3"/>
      <c r="FG15" s="3"/>
      <c r="FH15" s="3"/>
      <c r="FI15" s="3"/>
      <c r="FJ15" s="3"/>
      <c r="FK15" s="3"/>
    </row>
    <row r="16" spans="7:167" x14ac:dyDescent="0.2">
      <c r="G16" s="316"/>
      <c r="H16" s="316"/>
      <c r="I16" s="316"/>
      <c r="J16" s="316"/>
      <c r="K16" s="316"/>
      <c r="L16" s="316"/>
      <c r="M16" s="316"/>
      <c r="N16" s="316"/>
      <c r="O16" s="316"/>
      <c r="R16" s="4"/>
      <c r="S16" s="4"/>
      <c r="T16" s="4"/>
      <c r="U16" s="4"/>
      <c r="BM16" s="3"/>
      <c r="BN16" s="3"/>
      <c r="BO16" s="3"/>
      <c r="BP16" s="3"/>
      <c r="BQ16" s="3"/>
      <c r="BR16" s="3"/>
      <c r="BS16" s="3"/>
      <c r="BT16" s="3"/>
      <c r="BU16" s="3"/>
      <c r="BV16" s="3"/>
      <c r="BW16" s="3"/>
      <c r="BX16" s="3"/>
      <c r="BY16" s="3"/>
      <c r="BZ16" s="3"/>
      <c r="CA16" s="3"/>
      <c r="CB16" s="3"/>
      <c r="CC16" s="3"/>
      <c r="CD16" s="3"/>
      <c r="CE16" s="3"/>
      <c r="CF16" s="3"/>
      <c r="CG16" s="3"/>
      <c r="CH16" s="3"/>
      <c r="CI16" s="3"/>
      <c r="CJ16" s="3"/>
      <c r="CK16" s="3"/>
      <c r="CL16" s="3"/>
      <c r="CM16" s="3"/>
      <c r="CN16" s="3"/>
      <c r="CO16" s="3"/>
      <c r="CP16" s="3"/>
      <c r="CQ16" s="3"/>
      <c r="CR16" s="3"/>
      <c r="CS16" s="3"/>
      <c r="CT16" s="3"/>
      <c r="CU16" s="3"/>
      <c r="CV16" s="3"/>
      <c r="CW16" s="3"/>
      <c r="CX16" s="3"/>
      <c r="CY16" s="3"/>
      <c r="CZ16" s="3"/>
      <c r="DA16" s="3"/>
      <c r="DB16" s="3"/>
      <c r="DC16" s="3"/>
      <c r="DD16" s="3"/>
      <c r="DE16" s="3"/>
      <c r="DF16" s="3"/>
      <c r="DG16" s="3"/>
      <c r="DH16" s="3"/>
      <c r="DI16" s="3"/>
      <c r="DJ16" s="3"/>
      <c r="DK16" s="3"/>
      <c r="DL16" s="3"/>
      <c r="DM16" s="3"/>
      <c r="DN16" s="3"/>
      <c r="DO16" s="3"/>
      <c r="DP16" s="3"/>
      <c r="DQ16" s="3"/>
      <c r="DR16" s="3"/>
      <c r="DS16" s="3"/>
      <c r="DT16" s="3"/>
      <c r="DU16" s="3"/>
      <c r="DV16" s="3"/>
      <c r="DW16" s="3"/>
      <c r="DX16" s="3"/>
      <c r="DY16" s="3"/>
      <c r="DZ16" s="3"/>
      <c r="EA16" s="3"/>
      <c r="EB16" s="3"/>
      <c r="EC16" s="3"/>
      <c r="ED16" s="3"/>
      <c r="EE16" s="3"/>
      <c r="EF16" s="3"/>
      <c r="EG16" s="3"/>
      <c r="EH16" s="3"/>
      <c r="EI16" s="3"/>
      <c r="EJ16" s="3"/>
      <c r="EK16" s="3"/>
      <c r="EL16" s="3"/>
      <c r="EM16" s="3"/>
      <c r="EN16" s="3"/>
      <c r="EO16" s="3"/>
      <c r="EP16" s="3"/>
      <c r="EQ16" s="3"/>
      <c r="ER16" s="3"/>
      <c r="ES16" s="3"/>
      <c r="ET16" s="3"/>
      <c r="EU16" s="3"/>
      <c r="EV16" s="3"/>
      <c r="EW16" s="3"/>
      <c r="EX16" s="3"/>
      <c r="EY16" s="3"/>
      <c r="EZ16" s="3"/>
      <c r="FA16" s="3"/>
      <c r="FB16" s="3"/>
      <c r="FC16" s="3"/>
      <c r="FD16" s="3"/>
      <c r="FE16" s="3"/>
      <c r="FF16" s="3"/>
      <c r="FG16" s="3"/>
      <c r="FH16" s="3"/>
      <c r="FI16" s="3"/>
      <c r="FJ16" s="3"/>
      <c r="FK16" s="3"/>
    </row>
    <row r="17" spans="7:167" x14ac:dyDescent="0.2">
      <c r="G17" s="316"/>
      <c r="H17" s="316"/>
      <c r="I17" s="316"/>
      <c r="J17" s="316"/>
      <c r="K17" s="316"/>
      <c r="L17" s="316"/>
      <c r="M17" s="316"/>
      <c r="N17" s="316"/>
      <c r="O17" s="316"/>
      <c r="BM17" s="3"/>
      <c r="BN17" s="3"/>
      <c r="BO17" s="3"/>
      <c r="BP17" s="3"/>
      <c r="BQ17" s="3"/>
      <c r="BR17" s="3"/>
      <c r="BS17" s="3"/>
      <c r="BT17" s="3"/>
      <c r="BU17" s="3"/>
      <c r="BV17" s="3"/>
      <c r="BW17" s="3"/>
      <c r="BX17" s="3"/>
      <c r="BY17" s="3"/>
      <c r="BZ17" s="3"/>
      <c r="CA17" s="3"/>
      <c r="CB17" s="3"/>
      <c r="CC17" s="3"/>
      <c r="CD17" s="3"/>
      <c r="CE17" s="3"/>
      <c r="CF17" s="3"/>
      <c r="CG17" s="3"/>
      <c r="CH17" s="3"/>
      <c r="CI17" s="3"/>
      <c r="CJ17" s="3"/>
      <c r="CK17" s="3"/>
      <c r="CL17" s="3"/>
      <c r="CM17" s="3"/>
      <c r="CN17" s="3"/>
      <c r="CO17" s="3"/>
      <c r="CP17" s="3"/>
      <c r="CQ17" s="3"/>
      <c r="CR17" s="3"/>
      <c r="CS17" s="3"/>
      <c r="CT17" s="3"/>
      <c r="CU17" s="3"/>
      <c r="CV17" s="3"/>
      <c r="CW17" s="3"/>
      <c r="CX17" s="3"/>
      <c r="CY17" s="3"/>
      <c r="CZ17" s="3"/>
      <c r="DA17" s="3"/>
      <c r="DB17" s="3"/>
      <c r="DC17" s="3"/>
      <c r="DD17" s="3"/>
      <c r="DE17" s="3"/>
      <c r="DF17" s="3"/>
      <c r="DG17" s="3"/>
      <c r="DH17" s="3"/>
      <c r="DI17" s="3"/>
      <c r="DJ17" s="3"/>
      <c r="DK17" s="3"/>
      <c r="DL17" s="3"/>
      <c r="DM17" s="3"/>
      <c r="DN17" s="3"/>
      <c r="DO17" s="3"/>
      <c r="DP17" s="3"/>
      <c r="DQ17" s="3"/>
      <c r="DR17" s="3"/>
      <c r="DS17" s="3"/>
      <c r="DT17" s="3"/>
      <c r="DU17" s="3"/>
      <c r="DV17" s="3"/>
      <c r="DW17" s="3"/>
      <c r="DX17" s="3"/>
      <c r="DY17" s="3"/>
      <c r="DZ17" s="3"/>
      <c r="EA17" s="3"/>
      <c r="EB17" s="3"/>
      <c r="EC17" s="3"/>
      <c r="ED17" s="3"/>
      <c r="EE17" s="3"/>
      <c r="EF17" s="3"/>
      <c r="EG17" s="3"/>
      <c r="EH17" s="3"/>
      <c r="EI17" s="3"/>
      <c r="EJ17" s="3"/>
      <c r="EK17" s="3"/>
      <c r="EL17" s="3"/>
      <c r="EM17" s="3"/>
      <c r="EN17" s="3"/>
      <c r="EO17" s="3"/>
      <c r="EP17" s="3"/>
      <c r="EQ17" s="3"/>
      <c r="ER17" s="3"/>
      <c r="ES17" s="3"/>
      <c r="ET17" s="3"/>
      <c r="EU17" s="3"/>
      <c r="EV17" s="3"/>
      <c r="EW17" s="3"/>
      <c r="EX17" s="3"/>
      <c r="EY17" s="3"/>
      <c r="EZ17" s="3"/>
      <c r="FA17" s="3"/>
      <c r="FB17" s="3"/>
      <c r="FC17" s="3"/>
      <c r="FD17" s="3"/>
      <c r="FE17" s="3"/>
      <c r="FF17" s="3"/>
      <c r="FG17" s="3"/>
      <c r="FH17" s="3"/>
      <c r="FI17" s="3"/>
      <c r="FJ17" s="3"/>
      <c r="FK17" s="3"/>
    </row>
    <row r="18" spans="7:167" x14ac:dyDescent="0.2">
      <c r="G18" s="316"/>
      <c r="H18" s="316"/>
      <c r="I18" s="316"/>
      <c r="J18" s="316"/>
      <c r="K18" s="316"/>
      <c r="L18" s="316"/>
      <c r="M18" s="316"/>
      <c r="N18" s="316"/>
      <c r="O18" s="316"/>
      <c r="BM18" s="3"/>
      <c r="BN18" s="3"/>
      <c r="BO18" s="3"/>
      <c r="BP18" s="3"/>
      <c r="BQ18" s="3"/>
      <c r="BR18" s="3"/>
      <c r="BS18" s="3"/>
      <c r="BT18" s="3"/>
      <c r="BU18" s="3"/>
      <c r="BV18" s="3"/>
      <c r="BW18" s="3"/>
      <c r="BX18" s="3"/>
      <c r="BY18" s="3"/>
      <c r="BZ18" s="3"/>
      <c r="CA18" s="3"/>
      <c r="CB18" s="3"/>
      <c r="CC18" s="3"/>
      <c r="CD18" s="3"/>
      <c r="CE18" s="3"/>
      <c r="CF18" s="3"/>
      <c r="CG18" s="3"/>
      <c r="CH18" s="3"/>
      <c r="CI18" s="3"/>
      <c r="CJ18" s="3"/>
      <c r="CK18" s="3"/>
      <c r="CL18" s="3"/>
      <c r="CM18" s="3"/>
      <c r="CN18" s="3"/>
      <c r="CO18" s="3"/>
      <c r="CP18" s="3"/>
      <c r="CQ18" s="3"/>
      <c r="CR18" s="3"/>
      <c r="CS18" s="3"/>
      <c r="CT18" s="3"/>
      <c r="CU18" s="3"/>
      <c r="CV18" s="3"/>
      <c r="CW18" s="3"/>
      <c r="CX18" s="3"/>
      <c r="CY18" s="3"/>
      <c r="CZ18" s="3"/>
      <c r="DA18" s="3"/>
      <c r="DB18" s="3"/>
      <c r="DC18" s="3"/>
      <c r="DD18" s="3"/>
      <c r="DE18" s="3"/>
      <c r="DF18" s="3"/>
      <c r="DG18" s="3"/>
      <c r="DH18" s="3"/>
      <c r="DI18" s="3"/>
      <c r="DJ18" s="3"/>
      <c r="DK18" s="3"/>
      <c r="DL18" s="3"/>
      <c r="DM18" s="3"/>
      <c r="DN18" s="3"/>
      <c r="DO18" s="3"/>
      <c r="DP18" s="3"/>
      <c r="DQ18" s="3"/>
      <c r="DR18" s="3"/>
      <c r="DS18" s="3"/>
      <c r="DT18" s="3"/>
      <c r="DU18" s="3"/>
      <c r="DV18" s="3"/>
      <c r="DW18" s="3"/>
      <c r="DX18" s="3"/>
      <c r="DY18" s="3"/>
      <c r="DZ18" s="3"/>
      <c r="EA18" s="3"/>
      <c r="EB18" s="3"/>
      <c r="EC18" s="3"/>
      <c r="ED18" s="3"/>
      <c r="EE18" s="3"/>
      <c r="EF18" s="3"/>
      <c r="EG18" s="3"/>
      <c r="EH18" s="3"/>
      <c r="EI18" s="3"/>
      <c r="EJ18" s="3"/>
      <c r="EK18" s="3"/>
      <c r="EL18" s="3"/>
      <c r="EM18" s="3"/>
      <c r="EN18" s="3"/>
      <c r="EO18" s="3"/>
      <c r="EP18" s="3"/>
      <c r="EQ18" s="3"/>
      <c r="ER18" s="3"/>
      <c r="ES18" s="3"/>
      <c r="ET18" s="3"/>
      <c r="EU18" s="3"/>
      <c r="EV18" s="3"/>
      <c r="EW18" s="3"/>
      <c r="EX18" s="3"/>
      <c r="EY18" s="3"/>
      <c r="EZ18" s="3"/>
      <c r="FA18" s="3"/>
      <c r="FB18" s="3"/>
      <c r="FC18" s="3"/>
      <c r="FD18" s="3"/>
      <c r="FE18" s="3"/>
      <c r="FF18" s="3"/>
      <c r="FG18" s="3"/>
      <c r="FH18" s="3"/>
      <c r="FI18" s="3"/>
      <c r="FJ18" s="3"/>
      <c r="FK18" s="3"/>
    </row>
    <row r="19" spans="7:167" x14ac:dyDescent="0.2">
      <c r="G19" s="316"/>
      <c r="H19" s="316"/>
      <c r="I19" s="316"/>
      <c r="J19" s="316"/>
      <c r="K19" s="316"/>
      <c r="L19" s="316"/>
      <c r="M19" s="316"/>
      <c r="N19" s="316"/>
      <c r="O19" s="316"/>
      <c r="R19" s="4"/>
      <c r="S19" s="4"/>
      <c r="T19" s="4"/>
      <c r="U19" s="4"/>
      <c r="BM19" s="3"/>
      <c r="BN19" s="3"/>
      <c r="BO19" s="3"/>
      <c r="BP19" s="3"/>
      <c r="BQ19" s="3"/>
      <c r="BR19" s="3"/>
      <c r="BS19" s="3"/>
      <c r="BT19" s="3"/>
      <c r="BU19" s="3"/>
      <c r="BV19" s="3"/>
      <c r="BW19" s="3"/>
      <c r="BX19" s="3"/>
      <c r="BY19" s="3"/>
      <c r="BZ19" s="3"/>
      <c r="CA19" s="3"/>
      <c r="CB19" s="3"/>
      <c r="CC19" s="3"/>
      <c r="CD19" s="3"/>
      <c r="CE19" s="3"/>
      <c r="CF19" s="3"/>
      <c r="CG19" s="3"/>
      <c r="CH19" s="3"/>
      <c r="CI19" s="3"/>
      <c r="CJ19" s="3"/>
      <c r="CK19" s="3"/>
      <c r="CL19" s="3"/>
      <c r="CM19" s="3"/>
      <c r="CN19" s="3"/>
      <c r="CO19" s="3"/>
      <c r="CP19" s="3"/>
      <c r="CQ19" s="3"/>
      <c r="CR19" s="3"/>
      <c r="CS19" s="3"/>
      <c r="CT19" s="3"/>
      <c r="CU19" s="3"/>
      <c r="CV19" s="3"/>
      <c r="CW19" s="3"/>
      <c r="CX19" s="3"/>
      <c r="CY19" s="3"/>
      <c r="CZ19" s="3"/>
      <c r="DA19" s="3"/>
      <c r="DB19" s="3"/>
      <c r="DC19" s="3"/>
      <c r="DD19" s="3"/>
      <c r="DE19" s="3"/>
      <c r="DF19" s="3"/>
      <c r="DG19" s="3"/>
      <c r="DH19" s="3"/>
      <c r="DI19" s="3"/>
      <c r="DJ19" s="3"/>
      <c r="DK19" s="3"/>
      <c r="DL19" s="3"/>
      <c r="DM19" s="3"/>
      <c r="DN19" s="3"/>
      <c r="DO19" s="3"/>
      <c r="DP19" s="3"/>
      <c r="DQ19" s="3"/>
      <c r="DR19" s="3"/>
      <c r="DS19" s="3"/>
      <c r="DT19" s="3"/>
      <c r="DU19" s="3"/>
      <c r="DV19" s="3"/>
      <c r="DW19" s="3"/>
      <c r="DX19" s="3"/>
      <c r="DY19" s="3"/>
      <c r="DZ19" s="3"/>
      <c r="EA19" s="3"/>
      <c r="EB19" s="3"/>
      <c r="EC19" s="3"/>
      <c r="ED19" s="3"/>
      <c r="EE19" s="3"/>
      <c r="EF19" s="3"/>
      <c r="EG19" s="3"/>
      <c r="EH19" s="3"/>
      <c r="EI19" s="3"/>
      <c r="EJ19" s="3"/>
      <c r="EK19" s="3"/>
      <c r="EL19" s="3"/>
      <c r="EM19" s="3"/>
      <c r="EN19" s="3"/>
      <c r="EO19" s="3"/>
      <c r="EP19" s="3"/>
      <c r="EQ19" s="3"/>
      <c r="ER19" s="3"/>
      <c r="ES19" s="3"/>
      <c r="ET19" s="3"/>
      <c r="EU19" s="3"/>
      <c r="EV19" s="3"/>
      <c r="EW19" s="3"/>
      <c r="EX19" s="3"/>
      <c r="EY19" s="3"/>
      <c r="EZ19" s="3"/>
      <c r="FA19" s="3"/>
      <c r="FB19" s="3"/>
      <c r="FC19" s="3"/>
      <c r="FD19" s="3"/>
      <c r="FE19" s="3"/>
      <c r="FF19" s="3"/>
      <c r="FG19" s="3"/>
      <c r="FH19" s="3"/>
      <c r="FI19" s="3"/>
      <c r="FJ19" s="3"/>
      <c r="FK19" s="3"/>
    </row>
    <row r="20" spans="7:167" x14ac:dyDescent="0.2">
      <c r="G20" s="316"/>
      <c r="H20" s="316"/>
      <c r="I20" s="316"/>
      <c r="J20" s="316"/>
      <c r="K20" s="316"/>
      <c r="L20" s="316"/>
      <c r="M20" s="316"/>
      <c r="N20" s="316"/>
      <c r="O20" s="316"/>
      <c r="R20" s="4"/>
      <c r="S20" s="4"/>
      <c r="T20" s="4"/>
      <c r="U20" s="4"/>
      <c r="BM20" s="3"/>
      <c r="BN20" s="3"/>
      <c r="BO20" s="3"/>
      <c r="BP20" s="3"/>
      <c r="BQ20" s="3"/>
      <c r="BR20" s="3"/>
      <c r="BS20" s="3"/>
      <c r="BT20" s="3"/>
      <c r="BU20" s="3"/>
      <c r="BV20" s="3"/>
      <c r="BW20" s="3"/>
      <c r="BX20" s="3"/>
      <c r="BY20" s="3"/>
      <c r="BZ20" s="3"/>
      <c r="CA20" s="3"/>
      <c r="CB20" s="3"/>
      <c r="CC20" s="3"/>
      <c r="CD20" s="3"/>
      <c r="CE20" s="3"/>
      <c r="CF20" s="3"/>
      <c r="CG20" s="3"/>
      <c r="CH20" s="3"/>
      <c r="CI20" s="3"/>
      <c r="CJ20" s="3"/>
      <c r="CK20" s="3"/>
      <c r="CL20" s="3"/>
      <c r="CM20" s="3"/>
      <c r="CN20" s="3"/>
      <c r="CO20" s="3"/>
      <c r="CP20" s="3"/>
      <c r="CQ20" s="3"/>
      <c r="CR20" s="3"/>
      <c r="CS20" s="3"/>
      <c r="CT20" s="3"/>
      <c r="CU20" s="3"/>
      <c r="CV20" s="3"/>
      <c r="CW20" s="3"/>
      <c r="CX20" s="3"/>
      <c r="CY20" s="3"/>
      <c r="CZ20" s="3"/>
      <c r="DA20" s="3"/>
      <c r="DB20" s="3"/>
      <c r="DC20" s="3"/>
      <c r="DD20" s="3"/>
      <c r="DE20" s="3"/>
      <c r="DF20" s="3"/>
      <c r="DG20" s="3"/>
      <c r="DH20" s="3"/>
      <c r="DI20" s="3"/>
      <c r="DJ20" s="3"/>
      <c r="DK20" s="3"/>
      <c r="DL20" s="3"/>
      <c r="DM20" s="3"/>
      <c r="DN20" s="3"/>
      <c r="DO20" s="3"/>
      <c r="DP20" s="3"/>
      <c r="DQ20" s="3"/>
      <c r="DR20" s="3"/>
      <c r="DS20" s="3"/>
      <c r="DT20" s="3"/>
      <c r="DU20" s="3"/>
      <c r="DV20" s="3"/>
      <c r="DW20" s="3"/>
      <c r="DX20" s="3"/>
      <c r="DY20" s="3"/>
      <c r="DZ20" s="3"/>
      <c r="EA20" s="3"/>
      <c r="EB20" s="3"/>
      <c r="EC20" s="3"/>
      <c r="ED20" s="3"/>
      <c r="EE20" s="3"/>
      <c r="EF20" s="3"/>
      <c r="EG20" s="3"/>
      <c r="EH20" s="3"/>
      <c r="EI20" s="3"/>
      <c r="EJ20" s="3"/>
      <c r="EK20" s="3"/>
      <c r="EL20" s="3"/>
      <c r="EM20" s="3"/>
      <c r="EN20" s="3"/>
      <c r="EO20" s="3"/>
      <c r="EP20" s="3"/>
      <c r="EQ20" s="3"/>
      <c r="ER20" s="3"/>
      <c r="ES20" s="3"/>
      <c r="ET20" s="3"/>
      <c r="EU20" s="3"/>
      <c r="EV20" s="3"/>
      <c r="EW20" s="3"/>
      <c r="EX20" s="3"/>
      <c r="EY20" s="3"/>
      <c r="EZ20" s="3"/>
      <c r="FA20" s="3"/>
      <c r="FB20" s="3"/>
      <c r="FC20" s="3"/>
      <c r="FD20" s="3"/>
      <c r="FE20" s="3"/>
      <c r="FF20" s="3"/>
      <c r="FG20" s="3"/>
      <c r="FH20" s="3"/>
      <c r="FI20" s="3"/>
      <c r="FJ20" s="3"/>
      <c r="FK20" s="3"/>
    </row>
    <row r="21" spans="7:167" x14ac:dyDescent="0.2">
      <c r="G21" s="316"/>
      <c r="H21" s="316"/>
      <c r="I21" s="316"/>
      <c r="J21" s="316"/>
      <c r="K21" s="316"/>
      <c r="L21" s="316"/>
      <c r="M21" s="316"/>
      <c r="N21" s="316"/>
      <c r="O21" s="316"/>
      <c r="R21" s="319" t="s">
        <v>335</v>
      </c>
      <c r="S21" s="319"/>
      <c r="T21" s="319"/>
      <c r="U21" s="319"/>
      <c r="BM21" s="3"/>
      <c r="BN21" s="3"/>
      <c r="BO21" s="3"/>
      <c r="BP21" s="3"/>
      <c r="BQ21" s="3"/>
      <c r="BR21" s="3"/>
      <c r="BS21" s="3"/>
      <c r="BT21" s="3"/>
      <c r="BU21" s="3"/>
      <c r="BV21" s="3"/>
      <c r="BW21" s="3"/>
      <c r="BX21" s="3"/>
      <c r="BY21" s="3"/>
      <c r="BZ21" s="3"/>
      <c r="CA21" s="3"/>
      <c r="CB21" s="3"/>
      <c r="CC21" s="3"/>
      <c r="CD21" s="3"/>
      <c r="CE21" s="3"/>
      <c r="CF21" s="3"/>
      <c r="CG21" s="3"/>
      <c r="CH21" s="3"/>
      <c r="CI21" s="3"/>
      <c r="CJ21" s="3"/>
      <c r="CK21" s="3"/>
      <c r="CL21" s="3"/>
      <c r="CM21" s="3"/>
      <c r="CN21" s="3"/>
      <c r="CO21" s="3"/>
      <c r="CP21" s="3"/>
      <c r="CQ21" s="3"/>
      <c r="CR21" s="3"/>
      <c r="CS21" s="3"/>
      <c r="CT21" s="3"/>
      <c r="CU21" s="3"/>
      <c r="CV21" s="3"/>
      <c r="CW21" s="3"/>
      <c r="CX21" s="3"/>
      <c r="CY21" s="3"/>
      <c r="CZ21" s="3"/>
      <c r="DA21" s="3"/>
      <c r="DB21" s="3"/>
      <c r="DC21" s="3"/>
      <c r="DD21" s="3"/>
      <c r="DE21" s="3"/>
      <c r="DF21" s="3"/>
      <c r="DG21" s="3"/>
      <c r="DH21" s="3"/>
      <c r="DI21" s="3"/>
      <c r="DJ21" s="3"/>
      <c r="DK21" s="3"/>
      <c r="DL21" s="3"/>
      <c r="DM21" s="3"/>
      <c r="DN21" s="3"/>
      <c r="DO21" s="3"/>
      <c r="DP21" s="3"/>
      <c r="DQ21" s="3"/>
      <c r="DR21" s="3"/>
      <c r="DS21" s="3"/>
      <c r="DT21" s="3"/>
      <c r="DU21" s="3"/>
      <c r="DV21" s="3"/>
      <c r="DW21" s="3"/>
      <c r="DX21" s="3"/>
      <c r="DY21" s="3"/>
      <c r="DZ21" s="3"/>
      <c r="EA21" s="3"/>
      <c r="EB21" s="3"/>
      <c r="EC21" s="3"/>
      <c r="ED21" s="3"/>
      <c r="EE21" s="3"/>
      <c r="EF21" s="3"/>
      <c r="EG21" s="3"/>
      <c r="EH21" s="3"/>
      <c r="EI21" s="3"/>
      <c r="EJ21" s="3"/>
      <c r="EK21" s="3"/>
      <c r="EL21" s="3"/>
      <c r="EM21" s="3"/>
      <c r="EN21" s="3"/>
      <c r="EO21" s="3"/>
      <c r="EP21" s="3"/>
      <c r="EQ21" s="3"/>
      <c r="ER21" s="3"/>
      <c r="ES21" s="3"/>
      <c r="ET21" s="3"/>
      <c r="EU21" s="3"/>
      <c r="EV21" s="3"/>
      <c r="EW21" s="3"/>
      <c r="EX21" s="3"/>
      <c r="EY21" s="3"/>
      <c r="EZ21" s="3"/>
      <c r="FA21" s="3"/>
      <c r="FB21" s="3"/>
      <c r="FC21" s="3"/>
      <c r="FD21" s="3"/>
      <c r="FE21" s="3"/>
      <c r="FF21" s="3"/>
      <c r="FG21" s="3"/>
      <c r="FH21" s="3"/>
      <c r="FI21" s="3"/>
      <c r="FJ21" s="3"/>
      <c r="FK21" s="3"/>
    </row>
    <row r="22" spans="7:167" x14ac:dyDescent="0.2">
      <c r="G22" s="316"/>
      <c r="H22" s="316"/>
      <c r="I22" s="316"/>
      <c r="J22" s="316"/>
      <c r="K22" s="316"/>
      <c r="L22" s="316"/>
      <c r="M22" s="316"/>
      <c r="N22" s="316"/>
      <c r="O22" s="316"/>
      <c r="R22" s="317" t="s">
        <v>338</v>
      </c>
      <c r="S22" s="317"/>
      <c r="T22" s="317"/>
      <c r="U22" s="317"/>
      <c r="BM22" s="3"/>
      <c r="BN22" s="3"/>
      <c r="BO22" s="3"/>
      <c r="BP22" s="3"/>
      <c r="BQ22" s="3"/>
      <c r="BR22" s="3"/>
      <c r="BS22" s="3"/>
      <c r="BT22" s="3"/>
      <c r="BU22" s="3"/>
      <c r="BV22" s="3"/>
      <c r="BW22" s="3"/>
      <c r="BX22" s="3"/>
      <c r="BY22" s="3"/>
      <c r="BZ22" s="3"/>
      <c r="CA22" s="3"/>
      <c r="CB22" s="3"/>
      <c r="CC22" s="3"/>
      <c r="CD22" s="3"/>
      <c r="CE22" s="3"/>
      <c r="CF22" s="3"/>
      <c r="CG22" s="3"/>
      <c r="CH22" s="3"/>
      <c r="CI22" s="3"/>
      <c r="CJ22" s="3"/>
      <c r="CK22" s="3"/>
      <c r="CL22" s="3"/>
      <c r="CM22" s="3"/>
      <c r="CN22" s="3"/>
      <c r="CO22" s="3"/>
      <c r="CP22" s="3"/>
      <c r="CQ22" s="3"/>
      <c r="CR22" s="3"/>
      <c r="CS22" s="3"/>
      <c r="CT22" s="3"/>
      <c r="CU22" s="3"/>
      <c r="CV22" s="3"/>
      <c r="CW22" s="3"/>
      <c r="CX22" s="3"/>
      <c r="CY22" s="3"/>
      <c r="CZ22" s="3"/>
      <c r="DA22" s="3"/>
      <c r="DB22" s="3"/>
      <c r="DC22" s="3"/>
      <c r="DD22" s="3"/>
      <c r="DE22" s="3"/>
      <c r="DF22" s="3"/>
      <c r="DG22" s="3"/>
      <c r="DH22" s="3"/>
      <c r="DI22" s="3"/>
      <c r="DJ22" s="3"/>
      <c r="DK22" s="3"/>
      <c r="DL22" s="3"/>
      <c r="DM22" s="3"/>
      <c r="DN22" s="3"/>
      <c r="DO22" s="3"/>
      <c r="DP22" s="3"/>
      <c r="DQ22" s="3"/>
      <c r="DR22" s="3"/>
      <c r="DS22" s="3"/>
      <c r="DT22" s="3"/>
      <c r="DU22" s="3"/>
      <c r="DV22" s="3"/>
      <c r="DW22" s="3"/>
      <c r="DX22" s="3"/>
      <c r="DY22" s="3"/>
      <c r="DZ22" s="3"/>
      <c r="EA22" s="3"/>
      <c r="EB22" s="3"/>
      <c r="EC22" s="3"/>
      <c r="ED22" s="3"/>
      <c r="EE22" s="3"/>
      <c r="EF22" s="3"/>
      <c r="EG22" s="3"/>
      <c r="EH22" s="3"/>
      <c r="EI22" s="3"/>
      <c r="EJ22" s="3"/>
      <c r="EK22" s="3"/>
      <c r="EL22" s="3"/>
      <c r="EM22" s="3"/>
      <c r="EN22" s="3"/>
      <c r="EO22" s="3"/>
      <c r="EP22" s="3"/>
      <c r="EQ22" s="3"/>
      <c r="ER22" s="3"/>
      <c r="ES22" s="3"/>
      <c r="ET22" s="3"/>
      <c r="EU22" s="3"/>
      <c r="EV22" s="3"/>
      <c r="EW22" s="3"/>
      <c r="EX22" s="3"/>
      <c r="EY22" s="3"/>
      <c r="EZ22" s="3"/>
      <c r="FA22" s="3"/>
      <c r="FB22" s="3"/>
      <c r="FC22" s="3"/>
      <c r="FD22" s="3"/>
      <c r="FE22" s="3"/>
      <c r="FF22" s="3"/>
      <c r="FG22" s="3"/>
      <c r="FH22" s="3"/>
      <c r="FI22" s="3"/>
      <c r="FJ22" s="3"/>
      <c r="FK22" s="3"/>
    </row>
    <row r="23" spans="7:167" x14ac:dyDescent="0.2">
      <c r="G23" s="316"/>
      <c r="H23" s="316"/>
      <c r="I23" s="316"/>
      <c r="J23" s="316"/>
      <c r="K23" s="316"/>
      <c r="L23" s="316"/>
      <c r="M23" s="316"/>
      <c r="N23" s="316"/>
      <c r="O23" s="316"/>
      <c r="R23" s="317" t="s">
        <v>339</v>
      </c>
      <c r="S23" s="318"/>
      <c r="T23" s="318"/>
      <c r="U23" s="318"/>
      <c r="BM23" s="3"/>
      <c r="BN23" s="3"/>
      <c r="BO23" s="3"/>
      <c r="BP23" s="3"/>
      <c r="BQ23" s="3"/>
      <c r="BR23" s="3"/>
      <c r="BS23" s="3"/>
      <c r="BT23" s="3"/>
      <c r="BU23" s="3"/>
      <c r="BV23" s="3"/>
      <c r="BW23" s="3"/>
      <c r="BX23" s="3"/>
      <c r="BY23" s="3"/>
      <c r="BZ23" s="3"/>
      <c r="CA23" s="3"/>
      <c r="CB23" s="3"/>
      <c r="CC23" s="3"/>
      <c r="CD23" s="3"/>
      <c r="CE23" s="3"/>
      <c r="CF23" s="3"/>
      <c r="CG23" s="3"/>
      <c r="CH23" s="3"/>
      <c r="CI23" s="3"/>
      <c r="CJ23" s="3"/>
      <c r="CK23" s="3"/>
      <c r="CL23" s="3"/>
      <c r="CM23" s="3"/>
      <c r="CN23" s="3"/>
      <c r="CO23" s="3"/>
      <c r="CP23" s="3"/>
      <c r="CQ23" s="3"/>
      <c r="CR23" s="3"/>
      <c r="CS23" s="3"/>
      <c r="CT23" s="3"/>
      <c r="CU23" s="3"/>
      <c r="CV23" s="3"/>
      <c r="CW23" s="3"/>
      <c r="CX23" s="3"/>
      <c r="CY23" s="3"/>
      <c r="CZ23" s="3"/>
      <c r="DA23" s="3"/>
      <c r="DB23" s="3"/>
      <c r="DC23" s="3"/>
      <c r="DD23" s="3"/>
      <c r="DE23" s="3"/>
      <c r="DF23" s="3"/>
      <c r="DG23" s="3"/>
      <c r="DH23" s="3"/>
      <c r="DI23" s="3"/>
      <c r="DJ23" s="3"/>
      <c r="DK23" s="3"/>
      <c r="DL23" s="3"/>
      <c r="DM23" s="3"/>
      <c r="DN23" s="3"/>
      <c r="DO23" s="3"/>
      <c r="DP23" s="3"/>
      <c r="DQ23" s="3"/>
      <c r="DR23" s="3"/>
      <c r="DS23" s="3"/>
      <c r="DT23" s="3"/>
      <c r="DU23" s="3"/>
      <c r="DV23" s="3"/>
      <c r="DW23" s="3"/>
      <c r="DX23" s="3"/>
      <c r="DY23" s="3"/>
      <c r="DZ23" s="3"/>
      <c r="EA23" s="3"/>
      <c r="EB23" s="3"/>
      <c r="EC23" s="3"/>
      <c r="ED23" s="3"/>
      <c r="EE23" s="3"/>
      <c r="EF23" s="3"/>
      <c r="EG23" s="3"/>
      <c r="EH23" s="3"/>
      <c r="EI23" s="3"/>
      <c r="EJ23" s="3"/>
      <c r="EK23" s="3"/>
      <c r="EL23" s="3"/>
      <c r="EM23" s="3"/>
      <c r="EN23" s="3"/>
      <c r="EO23" s="3"/>
      <c r="EP23" s="3"/>
      <c r="EQ23" s="3"/>
      <c r="ER23" s="3"/>
      <c r="ES23" s="3"/>
      <c r="ET23" s="3"/>
      <c r="EU23" s="3"/>
      <c r="EV23" s="3"/>
      <c r="EW23" s="3"/>
      <c r="EX23" s="3"/>
      <c r="EY23" s="3"/>
      <c r="EZ23" s="3"/>
      <c r="FA23" s="3"/>
      <c r="FB23" s="3"/>
      <c r="FC23" s="3"/>
      <c r="FD23" s="3"/>
      <c r="FE23" s="3"/>
      <c r="FF23" s="3"/>
      <c r="FG23" s="3"/>
      <c r="FH23" s="3"/>
      <c r="FI23" s="3"/>
      <c r="FJ23" s="3"/>
      <c r="FK23" s="3"/>
    </row>
    <row r="24" spans="7:167" x14ac:dyDescent="0.2">
      <c r="G24" s="316"/>
      <c r="H24" s="316"/>
      <c r="I24" s="316"/>
      <c r="J24" s="316"/>
      <c r="K24" s="316"/>
      <c r="L24" s="316"/>
      <c r="M24" s="316"/>
      <c r="N24" s="316"/>
      <c r="O24" s="316"/>
      <c r="R24" s="317" t="s">
        <v>392</v>
      </c>
      <c r="S24" s="318"/>
      <c r="T24" s="318"/>
      <c r="U24" s="318"/>
      <c r="BM24" s="3"/>
      <c r="BN24" s="3"/>
      <c r="BO24" s="3"/>
      <c r="BP24" s="3"/>
      <c r="BQ24" s="3"/>
      <c r="BR24" s="3"/>
      <c r="BS24" s="3"/>
      <c r="BT24" s="3"/>
      <c r="BU24" s="3"/>
      <c r="BV24" s="3"/>
      <c r="BW24" s="3"/>
      <c r="BX24" s="3"/>
      <c r="BY24" s="3"/>
      <c r="BZ24" s="3"/>
      <c r="CA24" s="3"/>
      <c r="CB24" s="3"/>
      <c r="CC24" s="3"/>
      <c r="CD24" s="3"/>
      <c r="CE24" s="3"/>
      <c r="CF24" s="3"/>
      <c r="CG24" s="3"/>
      <c r="CH24" s="3"/>
      <c r="CI24" s="3"/>
      <c r="CJ24" s="3"/>
      <c r="CK24" s="3"/>
      <c r="CL24" s="3"/>
      <c r="CM24" s="3"/>
      <c r="CN24" s="3"/>
      <c r="CO24" s="3"/>
      <c r="CP24" s="3"/>
      <c r="CQ24" s="3"/>
      <c r="CR24" s="3"/>
      <c r="CS24" s="3"/>
      <c r="CT24" s="3"/>
      <c r="CU24" s="3"/>
      <c r="CV24" s="3"/>
      <c r="CW24" s="3"/>
      <c r="CX24" s="3"/>
      <c r="CY24" s="3"/>
      <c r="CZ24" s="3"/>
      <c r="DA24" s="3"/>
      <c r="DB24" s="3"/>
      <c r="DC24" s="3"/>
      <c r="DD24" s="3"/>
      <c r="DE24" s="3"/>
      <c r="DF24" s="3"/>
      <c r="DG24" s="3"/>
      <c r="DH24" s="3"/>
      <c r="DI24" s="3"/>
      <c r="DJ24" s="3"/>
      <c r="DK24" s="3"/>
      <c r="DL24" s="3"/>
      <c r="DM24" s="3"/>
      <c r="DN24" s="3"/>
      <c r="DO24" s="3"/>
      <c r="DP24" s="3"/>
      <c r="DQ24" s="3"/>
      <c r="DR24" s="3"/>
      <c r="DS24" s="3"/>
      <c r="DT24" s="3"/>
      <c r="DU24" s="3"/>
      <c r="DV24" s="3"/>
      <c r="DW24" s="3"/>
      <c r="DX24" s="3"/>
      <c r="DY24" s="3"/>
      <c r="DZ24" s="3"/>
      <c r="EA24" s="3"/>
      <c r="EB24" s="3"/>
      <c r="EC24" s="3"/>
      <c r="ED24" s="3"/>
      <c r="EE24" s="3"/>
      <c r="EF24" s="3"/>
      <c r="EG24" s="3"/>
      <c r="EH24" s="3"/>
      <c r="EI24" s="3"/>
      <c r="EJ24" s="3"/>
      <c r="EK24" s="3"/>
      <c r="EL24" s="3"/>
      <c r="EM24" s="3"/>
      <c r="EN24" s="3"/>
      <c r="EO24" s="3"/>
      <c r="EP24" s="3"/>
      <c r="EQ24" s="3"/>
      <c r="ER24" s="3"/>
      <c r="ES24" s="3"/>
      <c r="ET24" s="3"/>
      <c r="EU24" s="3"/>
      <c r="EV24" s="3"/>
      <c r="EW24" s="3"/>
      <c r="EX24" s="3"/>
      <c r="EY24" s="3"/>
      <c r="EZ24" s="3"/>
      <c r="FA24" s="3"/>
      <c r="FB24" s="3"/>
      <c r="FC24" s="3"/>
      <c r="FD24" s="3"/>
      <c r="FE24" s="3"/>
      <c r="FF24" s="3"/>
      <c r="FG24" s="3"/>
      <c r="FH24" s="3"/>
      <c r="FI24" s="3"/>
      <c r="FJ24" s="3"/>
      <c r="FK24" s="3"/>
    </row>
    <row r="25" spans="7:167" x14ac:dyDescent="0.2">
      <c r="G25" s="316"/>
      <c r="H25" s="316"/>
      <c r="I25" s="316"/>
      <c r="J25" s="316"/>
      <c r="K25" s="316"/>
      <c r="L25" s="316"/>
      <c r="M25" s="316"/>
      <c r="N25" s="316"/>
      <c r="O25" s="316"/>
      <c r="R25" s="1"/>
      <c r="S25" s="1"/>
      <c r="T25" s="1"/>
      <c r="U25" s="1"/>
      <c r="BM25" s="3"/>
      <c r="BN25" s="3"/>
      <c r="BO25" s="3"/>
      <c r="BP25" s="3"/>
      <c r="BQ25" s="3"/>
      <c r="BR25" s="3"/>
      <c r="BS25" s="3"/>
      <c r="BT25" s="3"/>
      <c r="BU25" s="3"/>
      <c r="BV25" s="3"/>
      <c r="BW25" s="3"/>
      <c r="BX25" s="3"/>
      <c r="BY25" s="3"/>
      <c r="BZ25" s="3"/>
      <c r="CA25" s="3"/>
      <c r="CB25" s="3"/>
      <c r="CC25" s="3"/>
      <c r="CD25" s="3"/>
      <c r="CE25" s="3"/>
      <c r="CF25" s="3"/>
      <c r="CG25" s="3"/>
      <c r="CH25" s="3"/>
      <c r="CI25" s="3"/>
      <c r="CJ25" s="3"/>
      <c r="CK25" s="3"/>
      <c r="CL25" s="3"/>
      <c r="CM25" s="3"/>
      <c r="CN25" s="3"/>
      <c r="CO25" s="3"/>
      <c r="CP25" s="3"/>
      <c r="CQ25" s="3"/>
      <c r="CR25" s="3"/>
      <c r="CS25" s="3"/>
      <c r="CT25" s="3"/>
      <c r="CU25" s="3"/>
      <c r="CV25" s="3"/>
      <c r="CW25" s="3"/>
      <c r="CX25" s="3"/>
      <c r="CY25" s="3"/>
      <c r="CZ25" s="3"/>
      <c r="DA25" s="3"/>
      <c r="DB25" s="3"/>
      <c r="DC25" s="3"/>
      <c r="DD25" s="3"/>
      <c r="DE25" s="3"/>
      <c r="DF25" s="3"/>
      <c r="DG25" s="3"/>
      <c r="DH25" s="3"/>
      <c r="DI25" s="3"/>
      <c r="DJ25" s="3"/>
      <c r="DK25" s="3"/>
      <c r="DL25" s="3"/>
      <c r="DM25" s="3"/>
      <c r="DN25" s="3"/>
      <c r="DO25" s="3"/>
      <c r="DP25" s="3"/>
      <c r="DQ25" s="3"/>
      <c r="DR25" s="3"/>
      <c r="DS25" s="3"/>
      <c r="DT25" s="3"/>
      <c r="DU25" s="3"/>
      <c r="DV25" s="3"/>
      <c r="DW25" s="3"/>
      <c r="DX25" s="3"/>
      <c r="DY25" s="3"/>
      <c r="DZ25" s="3"/>
      <c r="EA25" s="3"/>
      <c r="EB25" s="3"/>
      <c r="EC25" s="3"/>
      <c r="ED25" s="3"/>
      <c r="EE25" s="3"/>
      <c r="EF25" s="3"/>
      <c r="EG25" s="3"/>
      <c r="EH25" s="3"/>
      <c r="EI25" s="3"/>
      <c r="EJ25" s="3"/>
      <c r="EK25" s="3"/>
      <c r="EL25" s="3"/>
      <c r="EM25" s="3"/>
      <c r="EN25" s="3"/>
      <c r="EO25" s="3"/>
      <c r="EP25" s="3"/>
      <c r="EQ25" s="3"/>
      <c r="ER25" s="3"/>
      <c r="ES25" s="3"/>
      <c r="ET25" s="3"/>
      <c r="EU25" s="3"/>
      <c r="EV25" s="3"/>
      <c r="EW25" s="3"/>
      <c r="EX25" s="3"/>
      <c r="EY25" s="3"/>
      <c r="EZ25" s="3"/>
      <c r="FA25" s="3"/>
      <c r="FB25" s="3"/>
      <c r="FC25" s="3"/>
      <c r="FD25" s="3"/>
      <c r="FE25" s="3"/>
      <c r="FF25" s="3"/>
      <c r="FG25" s="3"/>
      <c r="FH25" s="3"/>
      <c r="FI25" s="3"/>
      <c r="FJ25" s="3"/>
      <c r="FK25" s="3"/>
    </row>
    <row r="26" spans="7:167" x14ac:dyDescent="0.2">
      <c r="G26" s="316"/>
      <c r="H26" s="316"/>
      <c r="I26" s="316"/>
      <c r="J26" s="316"/>
      <c r="K26" s="316"/>
      <c r="L26" s="316"/>
      <c r="M26" s="316"/>
      <c r="N26" s="316"/>
      <c r="O26" s="316"/>
      <c r="R26" s="33"/>
      <c r="S26" s="33"/>
      <c r="T26" s="33"/>
      <c r="U26" s="33"/>
      <c r="BM26" s="3"/>
      <c r="BN26" s="3"/>
      <c r="BO26" s="3"/>
      <c r="BP26" s="3"/>
      <c r="BQ26" s="3"/>
      <c r="BR26" s="3"/>
      <c r="BS26" s="3"/>
      <c r="BT26" s="3"/>
      <c r="BU26" s="3"/>
      <c r="BV26" s="3"/>
      <c r="BW26" s="3"/>
      <c r="BX26" s="3"/>
      <c r="BY26" s="3"/>
      <c r="BZ26" s="3"/>
      <c r="CA26" s="3"/>
      <c r="CB26" s="3"/>
      <c r="CC26" s="3"/>
      <c r="CD26" s="3"/>
      <c r="CE26" s="3"/>
      <c r="CF26" s="3"/>
      <c r="CG26" s="3"/>
      <c r="CH26" s="3"/>
      <c r="CI26" s="3"/>
      <c r="CJ26" s="3"/>
      <c r="CK26" s="3"/>
      <c r="CL26" s="3"/>
      <c r="CM26" s="3"/>
      <c r="CN26" s="3"/>
      <c r="CO26" s="3"/>
      <c r="CP26" s="3"/>
      <c r="CQ26" s="3"/>
      <c r="CR26" s="3"/>
      <c r="CS26" s="3"/>
      <c r="CT26" s="3"/>
      <c r="CU26" s="3"/>
      <c r="CV26" s="3"/>
      <c r="CW26" s="3"/>
      <c r="CX26" s="3"/>
      <c r="CY26" s="3"/>
      <c r="CZ26" s="3"/>
      <c r="DA26" s="3"/>
      <c r="DB26" s="3"/>
      <c r="DC26" s="3"/>
      <c r="DD26" s="3"/>
      <c r="DE26" s="3"/>
      <c r="DF26" s="3"/>
      <c r="DG26" s="3"/>
      <c r="DH26" s="3"/>
      <c r="DI26" s="3"/>
      <c r="DJ26" s="3"/>
      <c r="DK26" s="3"/>
      <c r="DL26" s="3"/>
      <c r="DM26" s="3"/>
      <c r="DN26" s="3"/>
      <c r="DO26" s="3"/>
      <c r="DP26" s="3"/>
      <c r="DQ26" s="3"/>
      <c r="DR26" s="3"/>
      <c r="DS26" s="3"/>
      <c r="DT26" s="3"/>
      <c r="DU26" s="3"/>
      <c r="DV26" s="3"/>
      <c r="DW26" s="3"/>
      <c r="DX26" s="3"/>
      <c r="DY26" s="3"/>
      <c r="DZ26" s="3"/>
      <c r="EA26" s="3"/>
      <c r="EB26" s="3"/>
      <c r="EC26" s="3"/>
      <c r="ED26" s="3"/>
      <c r="EE26" s="3"/>
      <c r="EF26" s="3"/>
      <c r="EG26" s="3"/>
      <c r="EH26" s="3"/>
      <c r="EI26" s="3"/>
      <c r="EJ26" s="3"/>
      <c r="EK26" s="3"/>
      <c r="EL26" s="3"/>
      <c r="EM26" s="3"/>
      <c r="EN26" s="3"/>
      <c r="EO26" s="3"/>
      <c r="EP26" s="3"/>
      <c r="EQ26" s="3"/>
      <c r="ER26" s="3"/>
      <c r="ES26" s="3"/>
      <c r="ET26" s="3"/>
      <c r="EU26" s="3"/>
      <c r="EV26" s="3"/>
      <c r="EW26" s="3"/>
      <c r="EX26" s="3"/>
      <c r="EY26" s="3"/>
      <c r="EZ26" s="3"/>
      <c r="FA26" s="3"/>
      <c r="FB26" s="3"/>
      <c r="FC26" s="3"/>
      <c r="FD26" s="3"/>
      <c r="FE26" s="3"/>
      <c r="FF26" s="3"/>
      <c r="FG26" s="3"/>
      <c r="FH26" s="3"/>
      <c r="FI26" s="3"/>
      <c r="FJ26" s="3"/>
      <c r="FK26" s="3"/>
    </row>
    <row r="27" spans="7:167" ht="12.75" customHeight="1" x14ac:dyDescent="0.2">
      <c r="G27" s="316"/>
      <c r="H27" s="316"/>
      <c r="I27" s="316"/>
      <c r="J27" s="316"/>
      <c r="K27" s="316"/>
      <c r="L27" s="316"/>
      <c r="M27" s="316"/>
      <c r="N27" s="316"/>
      <c r="O27" s="316"/>
      <c r="R27" s="33"/>
      <c r="S27" s="33"/>
      <c r="T27" s="33"/>
      <c r="U27" s="33"/>
      <c r="V27" s="230"/>
      <c r="BM27" s="3"/>
      <c r="BN27" s="3"/>
      <c r="BO27" s="3"/>
      <c r="BP27" s="3"/>
      <c r="BQ27" s="3"/>
      <c r="BR27" s="3"/>
      <c r="BS27" s="3"/>
      <c r="BT27" s="3"/>
      <c r="BU27" s="3"/>
      <c r="BV27" s="3"/>
      <c r="BW27" s="3"/>
      <c r="BX27" s="3"/>
      <c r="BY27" s="3"/>
      <c r="BZ27" s="3"/>
      <c r="CA27" s="3"/>
      <c r="CB27" s="3"/>
      <c r="CC27" s="3"/>
      <c r="CD27" s="3"/>
      <c r="CE27" s="3"/>
      <c r="CF27" s="3"/>
      <c r="CG27" s="3"/>
      <c r="CH27" s="3"/>
      <c r="CI27" s="3"/>
      <c r="CJ27" s="3"/>
      <c r="CK27" s="3"/>
      <c r="CL27" s="3"/>
      <c r="CM27" s="3"/>
      <c r="CN27" s="3"/>
      <c r="CO27" s="3"/>
      <c r="CP27" s="3"/>
      <c r="CQ27" s="3"/>
      <c r="CR27" s="3"/>
      <c r="CS27" s="3"/>
      <c r="CT27" s="3"/>
      <c r="CU27" s="3"/>
      <c r="CV27" s="3"/>
      <c r="CW27" s="3"/>
      <c r="CX27" s="3"/>
      <c r="CY27" s="3"/>
      <c r="CZ27" s="3"/>
      <c r="DA27" s="3"/>
      <c r="DB27" s="3"/>
      <c r="DC27" s="3"/>
      <c r="DD27" s="3"/>
      <c r="DE27" s="3"/>
      <c r="DF27" s="3"/>
      <c r="DG27" s="3"/>
      <c r="DH27" s="3"/>
      <c r="DI27" s="3"/>
      <c r="DJ27" s="3"/>
      <c r="DK27" s="3"/>
      <c r="DL27" s="3"/>
      <c r="DM27" s="3"/>
      <c r="DN27" s="3"/>
      <c r="DO27" s="3"/>
      <c r="DP27" s="3"/>
      <c r="DQ27" s="3"/>
      <c r="DR27" s="3"/>
      <c r="DS27" s="3"/>
      <c r="DT27" s="3"/>
      <c r="DU27" s="3"/>
      <c r="DV27" s="3"/>
      <c r="DW27" s="3"/>
      <c r="DX27" s="3"/>
      <c r="DY27" s="3"/>
      <c r="DZ27" s="3"/>
      <c r="EA27" s="3"/>
      <c r="EB27" s="3"/>
      <c r="EC27" s="3"/>
      <c r="ED27" s="3"/>
      <c r="EE27" s="3"/>
      <c r="EF27" s="3"/>
      <c r="EG27" s="3"/>
      <c r="EH27" s="3"/>
      <c r="EI27" s="3"/>
      <c r="EJ27" s="3"/>
      <c r="EK27" s="3"/>
      <c r="EL27" s="3"/>
      <c r="EM27" s="3"/>
      <c r="EN27" s="3"/>
      <c r="EO27" s="3"/>
      <c r="EP27" s="3"/>
      <c r="EQ27" s="3"/>
      <c r="ER27" s="3"/>
      <c r="ES27" s="3"/>
      <c r="ET27" s="3"/>
      <c r="EU27" s="3"/>
      <c r="EV27" s="3"/>
      <c r="EW27" s="3"/>
      <c r="EX27" s="3"/>
      <c r="EY27" s="3"/>
      <c r="EZ27" s="3"/>
      <c r="FA27" s="3"/>
      <c r="FB27" s="3"/>
      <c r="FC27" s="3"/>
      <c r="FD27" s="3"/>
      <c r="FE27" s="3"/>
      <c r="FF27" s="3"/>
      <c r="FG27" s="3"/>
      <c r="FH27" s="3"/>
      <c r="FI27" s="3"/>
      <c r="FJ27" s="3"/>
      <c r="FK27" s="3"/>
    </row>
    <row r="28" spans="7:167" ht="13.35" customHeight="1" x14ac:dyDescent="0.2">
      <c r="G28" s="316"/>
      <c r="H28" s="316"/>
      <c r="I28" s="316"/>
      <c r="J28" s="316"/>
      <c r="K28" s="316"/>
      <c r="L28" s="316"/>
      <c r="M28" s="316"/>
      <c r="N28" s="316"/>
      <c r="O28" s="316"/>
      <c r="R28" s="289"/>
      <c r="S28" s="289"/>
      <c r="T28" s="289"/>
      <c r="U28" s="289"/>
      <c r="BM28" s="3"/>
      <c r="BN28" s="3"/>
      <c r="BO28" s="3"/>
      <c r="BP28" s="3"/>
      <c r="BQ28" s="3"/>
      <c r="BR28" s="3"/>
      <c r="BS28" s="3"/>
      <c r="BT28" s="3"/>
      <c r="BU28" s="3"/>
      <c r="BV28" s="3"/>
      <c r="BW28" s="3"/>
      <c r="BX28" s="3"/>
      <c r="BY28" s="3"/>
      <c r="BZ28" s="3"/>
      <c r="CA28" s="3"/>
      <c r="CB28" s="3"/>
      <c r="CC28" s="3"/>
      <c r="CD28" s="3"/>
      <c r="CE28" s="3"/>
      <c r="CF28" s="3"/>
      <c r="CG28" s="3"/>
      <c r="CH28" s="3"/>
      <c r="CI28" s="3"/>
      <c r="CJ28" s="3"/>
      <c r="CK28" s="3"/>
      <c r="CL28" s="3"/>
      <c r="CM28" s="3"/>
      <c r="CN28" s="3"/>
      <c r="CO28" s="3"/>
      <c r="CP28" s="3"/>
      <c r="CQ28" s="3"/>
      <c r="CR28" s="3"/>
      <c r="CS28" s="3"/>
      <c r="CT28" s="3"/>
      <c r="CU28" s="3"/>
      <c r="CV28" s="3"/>
      <c r="CW28" s="3"/>
      <c r="CX28" s="3"/>
      <c r="CY28" s="3"/>
      <c r="CZ28" s="3"/>
      <c r="DA28" s="3"/>
      <c r="DB28" s="3"/>
      <c r="DC28" s="3"/>
      <c r="DD28" s="3"/>
      <c r="DE28" s="3"/>
      <c r="DF28" s="3"/>
      <c r="DG28" s="3"/>
      <c r="DH28" s="3"/>
      <c r="DI28" s="3"/>
      <c r="DJ28" s="3"/>
      <c r="DK28" s="3"/>
      <c r="DL28" s="3"/>
      <c r="DM28" s="3"/>
      <c r="DN28" s="3"/>
      <c r="DO28" s="3"/>
      <c r="DP28" s="3"/>
      <c r="DQ28" s="3"/>
      <c r="DR28" s="3"/>
      <c r="DS28" s="3"/>
      <c r="DT28" s="3"/>
      <c r="DU28" s="3"/>
      <c r="DV28" s="3"/>
      <c r="DW28" s="3"/>
      <c r="DX28" s="3"/>
      <c r="DY28" s="3"/>
      <c r="DZ28" s="3"/>
      <c r="EA28" s="3"/>
      <c r="EB28" s="3"/>
      <c r="EC28" s="3"/>
      <c r="ED28" s="3"/>
      <c r="EE28" s="3"/>
      <c r="EF28" s="3"/>
      <c r="EG28" s="3"/>
      <c r="EH28" s="3"/>
      <c r="EI28" s="3"/>
      <c r="EJ28" s="3"/>
      <c r="EK28" s="3"/>
      <c r="EL28" s="3"/>
      <c r="EM28" s="3"/>
      <c r="EN28" s="3"/>
      <c r="EO28" s="3"/>
      <c r="EP28" s="3"/>
      <c r="EQ28" s="3"/>
      <c r="ER28" s="3"/>
      <c r="ES28" s="3"/>
      <c r="ET28" s="3"/>
      <c r="EU28" s="3"/>
      <c r="EV28" s="3"/>
      <c r="EW28" s="3"/>
      <c r="EX28" s="3"/>
      <c r="EY28" s="3"/>
      <c r="EZ28" s="3"/>
      <c r="FA28" s="3"/>
      <c r="FB28" s="3"/>
      <c r="FC28" s="3"/>
      <c r="FD28" s="3"/>
      <c r="FE28" s="3"/>
      <c r="FF28" s="3"/>
      <c r="FG28" s="3"/>
      <c r="FH28" s="3"/>
      <c r="FI28" s="3"/>
      <c r="FJ28" s="3"/>
      <c r="FK28" s="3"/>
    </row>
    <row r="29" spans="7:167" x14ac:dyDescent="0.2">
      <c r="G29" s="316"/>
      <c r="H29" s="316"/>
      <c r="I29" s="316"/>
      <c r="J29" s="316"/>
      <c r="K29" s="316"/>
      <c r="L29" s="316"/>
      <c r="M29" s="316"/>
      <c r="N29" s="316"/>
      <c r="O29" s="316"/>
      <c r="R29" s="289"/>
      <c r="S29" s="289"/>
      <c r="T29" s="289"/>
      <c r="U29" s="289"/>
      <c r="BM29" s="3"/>
      <c r="BN29" s="3"/>
      <c r="BO29" s="3"/>
      <c r="BP29" s="3"/>
      <c r="BQ29" s="3"/>
      <c r="BR29" s="3"/>
      <c r="BS29" s="3"/>
      <c r="BT29" s="3"/>
      <c r="BU29" s="3"/>
      <c r="BV29" s="3"/>
      <c r="BW29" s="3"/>
      <c r="BX29" s="3"/>
      <c r="BY29" s="3"/>
      <c r="BZ29" s="3"/>
      <c r="CA29" s="3"/>
      <c r="CB29" s="3"/>
      <c r="CC29" s="3"/>
      <c r="CD29" s="3"/>
      <c r="CE29" s="3"/>
      <c r="CF29" s="3"/>
      <c r="CG29" s="3"/>
      <c r="CH29" s="3"/>
      <c r="CI29" s="3"/>
      <c r="CJ29" s="3"/>
      <c r="CK29" s="3"/>
      <c r="CL29" s="3"/>
      <c r="CM29" s="3"/>
      <c r="CN29" s="3"/>
      <c r="CO29" s="3"/>
      <c r="CP29" s="3"/>
      <c r="CQ29" s="3"/>
      <c r="CR29" s="3"/>
      <c r="CS29" s="3"/>
      <c r="CT29" s="3"/>
      <c r="CU29" s="3"/>
      <c r="CV29" s="3"/>
      <c r="CW29" s="3"/>
      <c r="CX29" s="3"/>
      <c r="CY29" s="3"/>
      <c r="CZ29" s="3"/>
      <c r="DA29" s="3"/>
      <c r="DB29" s="3"/>
      <c r="DC29" s="3"/>
      <c r="DD29" s="3"/>
      <c r="DE29" s="3"/>
      <c r="DF29" s="3"/>
      <c r="DG29" s="3"/>
      <c r="DH29" s="3"/>
      <c r="DI29" s="3"/>
      <c r="DJ29" s="3"/>
      <c r="DK29" s="3"/>
      <c r="DL29" s="3"/>
      <c r="DM29" s="3"/>
      <c r="DN29" s="3"/>
      <c r="DO29" s="3"/>
      <c r="DP29" s="3"/>
      <c r="DQ29" s="3"/>
      <c r="DR29" s="3"/>
      <c r="DS29" s="3"/>
      <c r="DT29" s="3"/>
      <c r="DU29" s="3"/>
      <c r="DV29" s="3"/>
      <c r="DW29" s="3"/>
      <c r="DX29" s="3"/>
      <c r="DY29" s="3"/>
      <c r="DZ29" s="3"/>
      <c r="EA29" s="3"/>
      <c r="EB29" s="3"/>
      <c r="EC29" s="3"/>
      <c r="ED29" s="3"/>
      <c r="EE29" s="3"/>
      <c r="EF29" s="3"/>
      <c r="EG29" s="3"/>
      <c r="EH29" s="3"/>
      <c r="EI29" s="3"/>
      <c r="EJ29" s="3"/>
      <c r="EK29" s="3"/>
      <c r="EL29" s="3"/>
      <c r="EM29" s="3"/>
      <c r="EN29" s="3"/>
      <c r="EO29" s="3"/>
      <c r="EP29" s="3"/>
      <c r="EQ29" s="3"/>
      <c r="ER29" s="3"/>
      <c r="ES29" s="3"/>
      <c r="ET29" s="3"/>
      <c r="EU29" s="3"/>
      <c r="EV29" s="3"/>
      <c r="EW29" s="3"/>
      <c r="EX29" s="3"/>
      <c r="EY29" s="3"/>
      <c r="EZ29" s="3"/>
      <c r="FA29" s="3"/>
      <c r="FB29" s="3"/>
      <c r="FC29" s="3"/>
      <c r="FD29" s="3"/>
      <c r="FE29" s="3"/>
      <c r="FF29" s="3"/>
      <c r="FG29" s="3"/>
      <c r="FH29" s="3"/>
      <c r="FI29" s="3"/>
      <c r="FJ29" s="3"/>
      <c r="FK29" s="3"/>
    </row>
    <row r="30" spans="7:167" x14ac:dyDescent="0.2">
      <c r="G30" s="316"/>
      <c r="H30" s="316"/>
      <c r="I30" s="316"/>
      <c r="J30" s="316"/>
      <c r="K30" s="316"/>
      <c r="L30" s="316"/>
      <c r="M30" s="316"/>
      <c r="N30" s="316"/>
      <c r="O30" s="316"/>
      <c r="R30" s="289"/>
      <c r="S30" s="289"/>
      <c r="T30" s="289"/>
      <c r="U30" s="289"/>
      <c r="BM30" s="3"/>
      <c r="BN30" s="3"/>
      <c r="BO30" s="3"/>
      <c r="BP30" s="3"/>
      <c r="BQ30" s="3"/>
      <c r="BR30" s="3"/>
      <c r="BS30" s="3"/>
      <c r="BT30" s="3"/>
      <c r="BU30" s="3"/>
      <c r="BV30" s="3"/>
      <c r="BW30" s="3"/>
      <c r="BX30" s="3"/>
      <c r="BY30" s="3"/>
      <c r="BZ30" s="3"/>
      <c r="CA30" s="3"/>
      <c r="CB30" s="3"/>
      <c r="CC30" s="3"/>
      <c r="CD30" s="3"/>
      <c r="CE30" s="3"/>
      <c r="CF30" s="3"/>
      <c r="CG30" s="3"/>
      <c r="CH30" s="3"/>
      <c r="CI30" s="3"/>
      <c r="CJ30" s="3"/>
      <c r="CK30" s="3"/>
      <c r="CL30" s="3"/>
      <c r="CM30" s="3"/>
      <c r="CN30" s="3"/>
      <c r="CO30" s="3"/>
      <c r="CP30" s="3"/>
      <c r="CQ30" s="3"/>
      <c r="CR30" s="3"/>
      <c r="CS30" s="3"/>
      <c r="CT30" s="3"/>
      <c r="CU30" s="3"/>
      <c r="CV30" s="3"/>
      <c r="CW30" s="3"/>
      <c r="CX30" s="3"/>
      <c r="CY30" s="3"/>
      <c r="CZ30" s="3"/>
      <c r="DA30" s="3"/>
      <c r="DB30" s="3"/>
      <c r="DC30" s="3"/>
      <c r="DD30" s="3"/>
      <c r="DE30" s="3"/>
      <c r="DF30" s="3"/>
      <c r="DG30" s="3"/>
      <c r="DH30" s="3"/>
      <c r="DI30" s="3"/>
      <c r="DJ30" s="3"/>
      <c r="DK30" s="3"/>
      <c r="DL30" s="3"/>
      <c r="DM30" s="3"/>
      <c r="DN30" s="3"/>
      <c r="DO30" s="3"/>
      <c r="DP30" s="3"/>
      <c r="DQ30" s="3"/>
      <c r="DR30" s="3"/>
      <c r="DS30" s="3"/>
      <c r="DT30" s="3"/>
      <c r="DU30" s="3"/>
      <c r="DV30" s="3"/>
      <c r="DW30" s="3"/>
      <c r="DX30" s="3"/>
      <c r="DY30" s="3"/>
      <c r="DZ30" s="3"/>
      <c r="EA30" s="3"/>
      <c r="EB30" s="3"/>
      <c r="EC30" s="3"/>
      <c r="ED30" s="3"/>
      <c r="EE30" s="3"/>
      <c r="EF30" s="3"/>
      <c r="EG30" s="3"/>
      <c r="EH30" s="3"/>
      <c r="EI30" s="3"/>
      <c r="EJ30" s="3"/>
      <c r="EK30" s="3"/>
      <c r="EL30" s="3"/>
      <c r="EM30" s="3"/>
      <c r="EN30" s="3"/>
      <c r="EO30" s="3"/>
      <c r="EP30" s="3"/>
      <c r="EQ30" s="3"/>
      <c r="ER30" s="3"/>
      <c r="ES30" s="3"/>
      <c r="ET30" s="3"/>
      <c r="EU30" s="3"/>
      <c r="EV30" s="3"/>
      <c r="EW30" s="3"/>
      <c r="EX30" s="3"/>
      <c r="EY30" s="3"/>
      <c r="EZ30" s="3"/>
      <c r="FA30" s="3"/>
      <c r="FB30" s="3"/>
      <c r="FC30" s="3"/>
      <c r="FD30" s="3"/>
      <c r="FE30" s="3"/>
      <c r="FF30" s="3"/>
      <c r="FG30" s="3"/>
      <c r="FH30" s="3"/>
      <c r="FI30" s="3"/>
      <c r="FJ30" s="3"/>
      <c r="FK30" s="3"/>
    </row>
    <row r="31" spans="7:167" x14ac:dyDescent="0.2">
      <c r="G31" s="316"/>
      <c r="H31" s="316"/>
      <c r="I31" s="316"/>
      <c r="J31" s="316"/>
      <c r="K31" s="316"/>
      <c r="L31" s="316"/>
      <c r="M31" s="316"/>
      <c r="N31" s="316"/>
      <c r="O31" s="316"/>
      <c r="R31" s="289"/>
      <c r="S31" s="289"/>
      <c r="T31" s="289"/>
      <c r="U31" s="289"/>
      <c r="BM31" s="3"/>
      <c r="BN31" s="3"/>
      <c r="BO31" s="3"/>
      <c r="BP31" s="3"/>
      <c r="BQ31" s="3"/>
      <c r="BR31" s="3"/>
      <c r="BS31" s="3"/>
      <c r="BT31" s="3"/>
      <c r="BU31" s="3"/>
      <c r="BV31" s="3"/>
      <c r="BW31" s="3"/>
      <c r="BX31" s="3"/>
      <c r="BY31" s="3"/>
      <c r="BZ31" s="3"/>
      <c r="CA31" s="3"/>
      <c r="CB31" s="3"/>
      <c r="CC31" s="3"/>
      <c r="CD31" s="3"/>
      <c r="CE31" s="3"/>
      <c r="CF31" s="3"/>
      <c r="CG31" s="3"/>
      <c r="CH31" s="3"/>
      <c r="CI31" s="3"/>
      <c r="CJ31" s="3"/>
      <c r="CK31" s="3"/>
      <c r="CL31" s="3"/>
      <c r="CM31" s="3"/>
      <c r="CN31" s="3"/>
      <c r="CO31" s="3"/>
      <c r="CP31" s="3"/>
      <c r="CQ31" s="3"/>
      <c r="CR31" s="3"/>
      <c r="CS31" s="3"/>
      <c r="CT31" s="3"/>
      <c r="CU31" s="3"/>
      <c r="CV31" s="3"/>
      <c r="CW31" s="3"/>
      <c r="CX31" s="3"/>
      <c r="CY31" s="3"/>
      <c r="CZ31" s="3"/>
      <c r="DA31" s="3"/>
      <c r="DB31" s="3"/>
      <c r="DC31" s="3"/>
      <c r="DD31" s="3"/>
      <c r="DE31" s="3"/>
      <c r="DF31" s="3"/>
      <c r="DG31" s="3"/>
      <c r="DH31" s="3"/>
      <c r="DI31" s="3"/>
      <c r="DJ31" s="3"/>
      <c r="DK31" s="3"/>
      <c r="DL31" s="3"/>
      <c r="DM31" s="3"/>
      <c r="DN31" s="3"/>
      <c r="DO31" s="3"/>
      <c r="DP31" s="3"/>
      <c r="DQ31" s="3"/>
      <c r="DR31" s="3"/>
      <c r="DS31" s="3"/>
      <c r="DT31" s="3"/>
      <c r="DU31" s="3"/>
      <c r="DV31" s="3"/>
      <c r="DW31" s="3"/>
      <c r="DX31" s="3"/>
      <c r="DY31" s="3"/>
      <c r="DZ31" s="3"/>
      <c r="EA31" s="3"/>
      <c r="EB31" s="3"/>
      <c r="EC31" s="3"/>
      <c r="ED31" s="3"/>
      <c r="EE31" s="3"/>
      <c r="EF31" s="3"/>
      <c r="EG31" s="3"/>
      <c r="EH31" s="3"/>
      <c r="EI31" s="3"/>
      <c r="EJ31" s="3"/>
      <c r="EK31" s="3"/>
      <c r="EL31" s="3"/>
      <c r="EM31" s="3"/>
      <c r="EN31" s="3"/>
      <c r="EO31" s="3"/>
      <c r="EP31" s="3"/>
      <c r="EQ31" s="3"/>
      <c r="ER31" s="3"/>
      <c r="ES31" s="3"/>
      <c r="ET31" s="3"/>
      <c r="EU31" s="3"/>
      <c r="EV31" s="3"/>
      <c r="EW31" s="3"/>
      <c r="EX31" s="3"/>
      <c r="EY31" s="3"/>
      <c r="EZ31" s="3"/>
      <c r="FA31" s="3"/>
      <c r="FB31" s="3"/>
      <c r="FC31" s="3"/>
      <c r="FD31" s="3"/>
      <c r="FE31" s="3"/>
      <c r="FF31" s="3"/>
      <c r="FG31" s="3"/>
      <c r="FH31" s="3"/>
      <c r="FI31" s="3"/>
      <c r="FJ31" s="3"/>
      <c r="FK31" s="3"/>
    </row>
    <row r="32" spans="7:167" x14ac:dyDescent="0.2">
      <c r="G32" s="316"/>
      <c r="H32" s="316"/>
      <c r="I32" s="316"/>
      <c r="J32" s="316"/>
      <c r="K32" s="316"/>
      <c r="L32" s="316"/>
      <c r="M32" s="316"/>
      <c r="N32" s="316"/>
      <c r="O32" s="316"/>
      <c r="R32" s="289"/>
      <c r="S32" s="289"/>
      <c r="T32" s="289"/>
      <c r="U32" s="289"/>
      <c r="BM32" s="3"/>
      <c r="BN32" s="3"/>
      <c r="BO32" s="3"/>
      <c r="BP32" s="3"/>
      <c r="BQ32" s="3"/>
      <c r="BR32" s="3"/>
      <c r="BS32" s="3"/>
      <c r="BT32" s="3"/>
      <c r="BU32" s="3"/>
      <c r="BV32" s="3"/>
      <c r="BW32" s="3"/>
      <c r="BX32" s="3"/>
      <c r="BY32" s="3"/>
      <c r="BZ32" s="3"/>
      <c r="CA32" s="3"/>
      <c r="CB32" s="3"/>
      <c r="CC32" s="3"/>
      <c r="CD32" s="3"/>
      <c r="CE32" s="3"/>
      <c r="CF32" s="3"/>
      <c r="CG32" s="3"/>
      <c r="CH32" s="3"/>
      <c r="CI32" s="3"/>
      <c r="CJ32" s="3"/>
      <c r="CK32" s="3"/>
      <c r="CL32" s="3"/>
      <c r="CM32" s="3"/>
      <c r="CN32" s="3"/>
      <c r="CO32" s="3"/>
      <c r="CP32" s="3"/>
      <c r="CQ32" s="3"/>
      <c r="CR32" s="3"/>
      <c r="CS32" s="3"/>
      <c r="CT32" s="3"/>
      <c r="CU32" s="3"/>
      <c r="CV32" s="3"/>
      <c r="CW32" s="3"/>
      <c r="CX32" s="3"/>
      <c r="CY32" s="3"/>
      <c r="CZ32" s="3"/>
      <c r="DA32" s="3"/>
      <c r="DB32" s="3"/>
      <c r="DC32" s="3"/>
      <c r="DD32" s="3"/>
      <c r="DE32" s="3"/>
      <c r="DF32" s="3"/>
      <c r="DG32" s="3"/>
      <c r="DH32" s="3"/>
      <c r="DI32" s="3"/>
      <c r="DJ32" s="3"/>
      <c r="DK32" s="3"/>
      <c r="DL32" s="3"/>
      <c r="DM32" s="3"/>
      <c r="DN32" s="3"/>
      <c r="DO32" s="3"/>
      <c r="DP32" s="3"/>
      <c r="DQ32" s="3"/>
      <c r="DR32" s="3"/>
      <c r="DS32" s="3"/>
      <c r="DT32" s="3"/>
      <c r="DU32" s="3"/>
      <c r="DV32" s="3"/>
      <c r="DW32" s="3"/>
      <c r="DX32" s="3"/>
      <c r="DY32" s="3"/>
      <c r="DZ32" s="3"/>
      <c r="EA32" s="3"/>
      <c r="EB32" s="3"/>
      <c r="EC32" s="3"/>
      <c r="ED32" s="3"/>
      <c r="EE32" s="3"/>
      <c r="EF32" s="3"/>
      <c r="EG32" s="3"/>
      <c r="EH32" s="3"/>
      <c r="EI32" s="3"/>
      <c r="EJ32" s="3"/>
      <c r="EK32" s="3"/>
      <c r="EL32" s="3"/>
      <c r="EM32" s="3"/>
      <c r="EN32" s="3"/>
      <c r="EO32" s="3"/>
      <c r="EP32" s="3"/>
      <c r="EQ32" s="3"/>
      <c r="ER32" s="3"/>
      <c r="ES32" s="3"/>
      <c r="ET32" s="3"/>
      <c r="EU32" s="3"/>
      <c r="EV32" s="3"/>
      <c r="EW32" s="3"/>
      <c r="EX32" s="3"/>
      <c r="EY32" s="3"/>
      <c r="EZ32" s="3"/>
      <c r="FA32" s="3"/>
      <c r="FB32" s="3"/>
      <c r="FC32" s="3"/>
      <c r="FD32" s="3"/>
      <c r="FE32" s="3"/>
      <c r="FF32" s="3"/>
      <c r="FG32" s="3"/>
      <c r="FH32" s="3"/>
      <c r="FI32" s="3"/>
      <c r="FJ32" s="3"/>
      <c r="FK32" s="3"/>
    </row>
    <row r="33" spans="6:167" x14ac:dyDescent="0.2">
      <c r="G33" s="316"/>
      <c r="H33" s="316"/>
      <c r="I33" s="316"/>
      <c r="J33" s="316"/>
      <c r="K33" s="316"/>
      <c r="L33" s="316"/>
      <c r="M33" s="316"/>
      <c r="N33" s="316"/>
      <c r="O33" s="316"/>
      <c r="R33" s="289"/>
      <c r="S33" s="289"/>
      <c r="T33" s="289"/>
      <c r="U33" s="289"/>
      <c r="BM33" s="3"/>
      <c r="BN33" s="3"/>
      <c r="BO33" s="3"/>
      <c r="BP33" s="3"/>
      <c r="BQ33" s="3"/>
      <c r="BR33" s="3"/>
      <c r="BS33" s="3"/>
      <c r="BT33" s="3"/>
      <c r="BU33" s="3"/>
      <c r="BV33" s="3"/>
      <c r="BW33" s="3"/>
      <c r="BX33" s="3"/>
      <c r="BY33" s="3"/>
      <c r="BZ33" s="3"/>
      <c r="CA33" s="3"/>
      <c r="CB33" s="3"/>
      <c r="CC33" s="3"/>
      <c r="CD33" s="3"/>
      <c r="CE33" s="3"/>
      <c r="CF33" s="3"/>
      <c r="CG33" s="3"/>
      <c r="CH33" s="3"/>
      <c r="CI33" s="3"/>
      <c r="CJ33" s="3"/>
      <c r="CK33" s="3"/>
      <c r="CL33" s="3"/>
      <c r="CM33" s="3"/>
      <c r="CN33" s="3"/>
      <c r="CO33" s="3"/>
      <c r="CP33" s="3"/>
      <c r="CQ33" s="3"/>
      <c r="CR33" s="3"/>
      <c r="CS33" s="3"/>
      <c r="CT33" s="3"/>
      <c r="CU33" s="3"/>
      <c r="CV33" s="3"/>
      <c r="CW33" s="3"/>
      <c r="CX33" s="3"/>
      <c r="CY33" s="3"/>
      <c r="CZ33" s="3"/>
      <c r="DA33" s="3"/>
      <c r="DB33" s="3"/>
      <c r="DC33" s="3"/>
      <c r="DD33" s="3"/>
      <c r="DE33" s="3"/>
      <c r="DF33" s="3"/>
      <c r="DG33" s="3"/>
      <c r="DH33" s="3"/>
      <c r="DI33" s="3"/>
      <c r="DJ33" s="3"/>
      <c r="DK33" s="3"/>
      <c r="DL33" s="3"/>
      <c r="DM33" s="3"/>
      <c r="DN33" s="3"/>
      <c r="DO33" s="3"/>
      <c r="DP33" s="3"/>
      <c r="DQ33" s="3"/>
      <c r="DR33" s="3"/>
      <c r="DS33" s="3"/>
      <c r="DT33" s="3"/>
      <c r="DU33" s="3"/>
      <c r="DV33" s="3"/>
      <c r="DW33" s="3"/>
      <c r="DX33" s="3"/>
      <c r="DY33" s="3"/>
      <c r="DZ33" s="3"/>
      <c r="EA33" s="3"/>
      <c r="EB33" s="3"/>
      <c r="EC33" s="3"/>
      <c r="ED33" s="3"/>
      <c r="EE33" s="3"/>
      <c r="EF33" s="3"/>
      <c r="EG33" s="3"/>
      <c r="EH33" s="3"/>
      <c r="EI33" s="3"/>
      <c r="EJ33" s="3"/>
      <c r="EK33" s="3"/>
      <c r="EL33" s="3"/>
      <c r="EM33" s="3"/>
      <c r="EN33" s="3"/>
      <c r="EO33" s="3"/>
      <c r="EP33" s="3"/>
      <c r="EQ33" s="3"/>
      <c r="ER33" s="3"/>
      <c r="ES33" s="3"/>
      <c r="ET33" s="3"/>
      <c r="EU33" s="3"/>
      <c r="EV33" s="3"/>
      <c r="EW33" s="3"/>
      <c r="EX33" s="3"/>
      <c r="EY33" s="3"/>
      <c r="EZ33" s="3"/>
      <c r="FA33" s="3"/>
      <c r="FB33" s="3"/>
      <c r="FC33" s="3"/>
      <c r="FD33" s="3"/>
      <c r="FE33" s="3"/>
      <c r="FF33" s="3"/>
      <c r="FG33" s="3"/>
      <c r="FH33" s="3"/>
      <c r="FI33" s="3"/>
      <c r="FJ33" s="3"/>
      <c r="FK33" s="3"/>
    </row>
    <row r="34" spans="6:167" ht="14.25" x14ac:dyDescent="0.2">
      <c r="G34" s="316"/>
      <c r="H34" s="316"/>
      <c r="I34" s="316"/>
      <c r="J34" s="316"/>
      <c r="K34" s="316"/>
      <c r="L34" s="316"/>
      <c r="M34" s="316"/>
      <c r="N34" s="316"/>
      <c r="O34" s="316"/>
      <c r="R34" s="289"/>
      <c r="S34" s="289"/>
      <c r="T34" s="289"/>
      <c r="U34" s="289"/>
      <c r="W34" s="250"/>
      <c r="BM34" s="3"/>
      <c r="BN34" s="3"/>
      <c r="BO34" s="3"/>
      <c r="BP34" s="3"/>
      <c r="BQ34" s="3"/>
      <c r="BR34" s="3"/>
      <c r="BS34" s="3"/>
      <c r="BT34" s="3"/>
      <c r="BU34" s="3"/>
      <c r="BV34" s="3"/>
      <c r="BW34" s="3"/>
      <c r="BX34" s="3"/>
      <c r="BY34" s="3"/>
      <c r="BZ34" s="3"/>
      <c r="CA34" s="3"/>
      <c r="CB34" s="3"/>
      <c r="CC34" s="3"/>
      <c r="CD34" s="3"/>
      <c r="CE34" s="3"/>
      <c r="CF34" s="3"/>
      <c r="CG34" s="3"/>
      <c r="CH34" s="3"/>
      <c r="CI34" s="3"/>
      <c r="CJ34" s="3"/>
      <c r="CK34" s="3"/>
      <c r="CL34" s="3"/>
      <c r="CM34" s="3"/>
      <c r="CN34" s="3"/>
      <c r="CO34" s="3"/>
      <c r="CP34" s="3"/>
      <c r="CQ34" s="3"/>
      <c r="CR34" s="3"/>
      <c r="CS34" s="3"/>
      <c r="CT34" s="3"/>
      <c r="CU34" s="3"/>
      <c r="CV34" s="3"/>
      <c r="CW34" s="3"/>
      <c r="CX34" s="3"/>
      <c r="CY34" s="3"/>
      <c r="CZ34" s="3"/>
      <c r="DA34" s="3"/>
      <c r="DB34" s="3"/>
      <c r="DC34" s="3"/>
      <c r="DD34" s="3"/>
      <c r="DE34" s="3"/>
      <c r="DF34" s="3"/>
      <c r="DG34" s="3"/>
      <c r="DH34" s="3"/>
      <c r="DI34" s="3"/>
      <c r="DJ34" s="3"/>
      <c r="DK34" s="3"/>
      <c r="DL34" s="3"/>
      <c r="DM34" s="3"/>
      <c r="DN34" s="3"/>
      <c r="DO34" s="3"/>
      <c r="DP34" s="3"/>
      <c r="DQ34" s="3"/>
      <c r="DR34" s="3"/>
      <c r="DS34" s="3"/>
      <c r="DT34" s="3"/>
      <c r="DU34" s="3"/>
      <c r="DV34" s="3"/>
      <c r="DW34" s="3"/>
      <c r="DX34" s="3"/>
      <c r="DY34" s="3"/>
      <c r="DZ34" s="3"/>
      <c r="EA34" s="3"/>
      <c r="EB34" s="3"/>
      <c r="EC34" s="3"/>
      <c r="ED34" s="3"/>
      <c r="EE34" s="3"/>
      <c r="EF34" s="3"/>
      <c r="EG34" s="3"/>
      <c r="EH34" s="3"/>
      <c r="EI34" s="3"/>
      <c r="EJ34" s="3"/>
      <c r="EK34" s="3"/>
      <c r="EL34" s="3"/>
      <c r="EM34" s="3"/>
      <c r="EN34" s="3"/>
      <c r="EO34" s="3"/>
      <c r="EP34" s="3"/>
      <c r="EQ34" s="3"/>
      <c r="ER34" s="3"/>
      <c r="ES34" s="3"/>
      <c r="ET34" s="3"/>
      <c r="EU34" s="3"/>
      <c r="EV34" s="3"/>
      <c r="EW34" s="3"/>
      <c r="EX34" s="3"/>
      <c r="EY34" s="3"/>
      <c r="EZ34" s="3"/>
      <c r="FA34" s="3"/>
      <c r="FB34" s="3"/>
      <c r="FC34" s="3"/>
      <c r="FD34" s="3"/>
      <c r="FE34" s="3"/>
      <c r="FF34" s="3"/>
      <c r="FG34" s="3"/>
      <c r="FH34" s="3"/>
      <c r="FI34" s="3"/>
      <c r="FJ34" s="3"/>
      <c r="FK34" s="3"/>
    </row>
    <row r="35" spans="6:167" x14ac:dyDescent="0.2">
      <c r="G35" s="316"/>
      <c r="H35" s="316"/>
      <c r="I35" s="316"/>
      <c r="J35" s="316"/>
      <c r="K35" s="316"/>
      <c r="L35" s="316"/>
      <c r="M35" s="316"/>
      <c r="N35" s="316"/>
      <c r="O35" s="316"/>
      <c r="R35" s="289"/>
      <c r="S35" s="289"/>
      <c r="T35" s="289"/>
      <c r="U35" s="289"/>
      <c r="BM35" s="3"/>
      <c r="BN35" s="3"/>
      <c r="BO35" s="3"/>
      <c r="BP35" s="3"/>
      <c r="BQ35" s="3"/>
      <c r="BR35" s="3"/>
      <c r="BS35" s="3"/>
      <c r="BT35" s="3"/>
      <c r="BU35" s="3"/>
      <c r="BV35" s="3"/>
      <c r="BW35" s="3"/>
      <c r="BX35" s="3"/>
      <c r="BY35" s="3"/>
      <c r="BZ35" s="3"/>
      <c r="CA35" s="3"/>
      <c r="CB35" s="3"/>
      <c r="CC35" s="3"/>
      <c r="CD35" s="3"/>
      <c r="CE35" s="3"/>
      <c r="CF35" s="3"/>
      <c r="CG35" s="3"/>
      <c r="CH35" s="3"/>
      <c r="CI35" s="3"/>
      <c r="CJ35" s="3"/>
      <c r="CK35" s="3"/>
      <c r="CL35" s="3"/>
      <c r="CM35" s="3"/>
      <c r="CN35" s="3"/>
      <c r="CO35" s="3"/>
      <c r="CP35" s="3"/>
      <c r="CQ35" s="3"/>
      <c r="CR35" s="3"/>
      <c r="CS35" s="3"/>
      <c r="CT35" s="3"/>
      <c r="CU35" s="3"/>
      <c r="CV35" s="3"/>
      <c r="CW35" s="3"/>
      <c r="CX35" s="3"/>
      <c r="CY35" s="3"/>
      <c r="CZ35" s="3"/>
      <c r="DA35" s="3"/>
      <c r="DB35" s="3"/>
      <c r="DC35" s="3"/>
      <c r="DD35" s="3"/>
      <c r="DE35" s="3"/>
      <c r="DF35" s="3"/>
      <c r="DG35" s="3"/>
      <c r="DH35" s="3"/>
      <c r="DI35" s="3"/>
      <c r="DJ35" s="3"/>
      <c r="DK35" s="3"/>
      <c r="DL35" s="3"/>
      <c r="DM35" s="3"/>
      <c r="DN35" s="3"/>
      <c r="DO35" s="3"/>
      <c r="DP35" s="3"/>
      <c r="DQ35" s="3"/>
      <c r="DR35" s="3"/>
      <c r="DS35" s="3"/>
      <c r="DT35" s="3"/>
      <c r="DU35" s="3"/>
      <c r="DV35" s="3"/>
      <c r="DW35" s="3"/>
      <c r="DX35" s="3"/>
      <c r="DY35" s="3"/>
      <c r="DZ35" s="3"/>
      <c r="EA35" s="3"/>
      <c r="EB35" s="3"/>
      <c r="EC35" s="3"/>
      <c r="ED35" s="3"/>
      <c r="EE35" s="3"/>
      <c r="EF35" s="3"/>
      <c r="EG35" s="3"/>
      <c r="EH35" s="3"/>
      <c r="EI35" s="3"/>
      <c r="EJ35" s="3"/>
      <c r="EK35" s="3"/>
      <c r="EL35" s="3"/>
      <c r="EM35" s="3"/>
      <c r="EN35" s="3"/>
      <c r="EO35" s="3"/>
      <c r="EP35" s="3"/>
      <c r="EQ35" s="3"/>
      <c r="ER35" s="3"/>
      <c r="ES35" s="3"/>
      <c r="ET35" s="3"/>
      <c r="EU35" s="3"/>
      <c r="EV35" s="3"/>
      <c r="EW35" s="3"/>
      <c r="EX35" s="3"/>
      <c r="EY35" s="3"/>
      <c r="EZ35" s="3"/>
      <c r="FA35" s="3"/>
      <c r="FB35" s="3"/>
      <c r="FC35" s="3"/>
      <c r="FD35" s="3"/>
      <c r="FE35" s="3"/>
      <c r="FF35" s="3"/>
      <c r="FG35" s="3"/>
      <c r="FH35" s="3"/>
      <c r="FI35" s="3"/>
      <c r="FJ35" s="3"/>
      <c r="FK35" s="3"/>
    </row>
    <row r="36" spans="6:167" x14ac:dyDescent="0.2">
      <c r="G36" s="316"/>
      <c r="H36" s="316"/>
      <c r="I36" s="316"/>
      <c r="J36" s="316"/>
      <c r="K36" s="316"/>
      <c r="L36" s="316"/>
      <c r="M36" s="316"/>
      <c r="N36" s="316"/>
      <c r="O36" s="316"/>
      <c r="R36" s="289"/>
      <c r="S36" s="289"/>
      <c r="T36" s="289"/>
      <c r="U36" s="289"/>
      <c r="BM36" s="3"/>
      <c r="BN36" s="3"/>
      <c r="BO36" s="3"/>
      <c r="BP36" s="3"/>
      <c r="BQ36" s="3"/>
      <c r="BR36" s="3"/>
      <c r="BS36" s="3"/>
      <c r="BT36" s="3"/>
      <c r="BU36" s="3"/>
      <c r="BV36" s="3"/>
      <c r="BW36" s="3"/>
      <c r="BX36" s="3"/>
      <c r="BY36" s="3"/>
      <c r="BZ36" s="3"/>
      <c r="CA36" s="3"/>
      <c r="CB36" s="3"/>
      <c r="CC36" s="3"/>
      <c r="CD36" s="3"/>
      <c r="CE36" s="3"/>
      <c r="CF36" s="3"/>
      <c r="CG36" s="3"/>
      <c r="CH36" s="3"/>
      <c r="CI36" s="3"/>
      <c r="CJ36" s="3"/>
      <c r="CK36" s="3"/>
      <c r="CL36" s="3"/>
      <c r="CM36" s="3"/>
      <c r="CN36" s="3"/>
      <c r="CO36" s="3"/>
      <c r="CP36" s="3"/>
      <c r="CQ36" s="3"/>
      <c r="CR36" s="3"/>
      <c r="CS36" s="3"/>
      <c r="CT36" s="3"/>
      <c r="CU36" s="3"/>
      <c r="CV36" s="3"/>
      <c r="CW36" s="3"/>
      <c r="CX36" s="3"/>
      <c r="CY36" s="3"/>
      <c r="CZ36" s="3"/>
      <c r="DA36" s="3"/>
      <c r="DB36" s="3"/>
      <c r="DC36" s="3"/>
      <c r="DD36" s="3"/>
      <c r="DE36" s="3"/>
      <c r="DF36" s="3"/>
      <c r="DG36" s="3"/>
      <c r="DH36" s="3"/>
      <c r="DI36" s="3"/>
      <c r="DJ36" s="3"/>
      <c r="DK36" s="3"/>
      <c r="DL36" s="3"/>
      <c r="DM36" s="3"/>
      <c r="DN36" s="3"/>
      <c r="DO36" s="3"/>
      <c r="DP36" s="3"/>
      <c r="DQ36" s="3"/>
      <c r="DR36" s="3"/>
      <c r="DS36" s="3"/>
      <c r="DT36" s="3"/>
      <c r="DU36" s="3"/>
      <c r="DV36" s="3"/>
      <c r="DW36" s="3"/>
      <c r="DX36" s="3"/>
      <c r="DY36" s="3"/>
      <c r="DZ36" s="3"/>
      <c r="EA36" s="3"/>
      <c r="EB36" s="3"/>
      <c r="EC36" s="3"/>
      <c r="ED36" s="3"/>
      <c r="EE36" s="3"/>
      <c r="EF36" s="3"/>
      <c r="EG36" s="3"/>
      <c r="EH36" s="3"/>
      <c r="EI36" s="3"/>
      <c r="EJ36" s="3"/>
      <c r="EK36" s="3"/>
      <c r="EL36" s="3"/>
      <c r="EM36" s="3"/>
      <c r="EN36" s="3"/>
      <c r="EO36" s="3"/>
      <c r="EP36" s="3"/>
      <c r="EQ36" s="3"/>
      <c r="ER36" s="3"/>
      <c r="ES36" s="3"/>
      <c r="ET36" s="3"/>
      <c r="EU36" s="3"/>
      <c r="EV36" s="3"/>
      <c r="EW36" s="3"/>
      <c r="EX36" s="3"/>
      <c r="EY36" s="3"/>
      <c r="EZ36" s="3"/>
      <c r="FA36" s="3"/>
      <c r="FB36" s="3"/>
      <c r="FC36" s="3"/>
      <c r="FD36" s="3"/>
      <c r="FE36" s="3"/>
      <c r="FF36" s="3"/>
      <c r="FG36" s="3"/>
      <c r="FH36" s="3"/>
      <c r="FI36" s="3"/>
      <c r="FJ36" s="3"/>
      <c r="FK36" s="3"/>
    </row>
    <row r="37" spans="6:167" x14ac:dyDescent="0.2">
      <c r="G37" s="316"/>
      <c r="H37" s="316"/>
      <c r="I37" s="316"/>
      <c r="J37" s="316"/>
      <c r="K37" s="316"/>
      <c r="L37" s="316"/>
      <c r="M37" s="316"/>
      <c r="N37" s="316"/>
      <c r="O37" s="316"/>
      <c r="R37" s="289"/>
      <c r="S37" s="289"/>
      <c r="T37" s="289"/>
      <c r="U37" s="289"/>
      <c r="BM37" s="3"/>
      <c r="BN37" s="3"/>
      <c r="BO37" s="3"/>
      <c r="BP37" s="3"/>
      <c r="BQ37" s="3"/>
      <c r="BR37" s="3"/>
      <c r="BS37" s="3"/>
      <c r="BT37" s="3"/>
      <c r="BU37" s="3"/>
      <c r="BV37" s="3"/>
      <c r="BW37" s="3"/>
      <c r="BX37" s="3"/>
      <c r="BY37" s="3"/>
      <c r="BZ37" s="3"/>
      <c r="CA37" s="3"/>
      <c r="CB37" s="3"/>
      <c r="CC37" s="3"/>
      <c r="CD37" s="3"/>
      <c r="CE37" s="3"/>
      <c r="CF37" s="3"/>
      <c r="CG37" s="3"/>
      <c r="CH37" s="3"/>
      <c r="CI37" s="3"/>
      <c r="CJ37" s="3"/>
      <c r="CK37" s="3"/>
      <c r="CL37" s="3"/>
      <c r="CM37" s="3"/>
      <c r="CN37" s="3"/>
      <c r="CO37" s="3"/>
      <c r="CP37" s="3"/>
      <c r="CQ37" s="3"/>
      <c r="CR37" s="3"/>
      <c r="CS37" s="3"/>
      <c r="CT37" s="3"/>
      <c r="CU37" s="3"/>
      <c r="CV37" s="3"/>
      <c r="CW37" s="3"/>
      <c r="CX37" s="3"/>
      <c r="CY37" s="3"/>
      <c r="CZ37" s="3"/>
      <c r="DA37" s="3"/>
      <c r="DB37" s="3"/>
      <c r="DC37" s="3"/>
      <c r="DD37" s="3"/>
      <c r="DE37" s="3"/>
      <c r="DF37" s="3"/>
      <c r="DG37" s="3"/>
      <c r="DH37" s="3"/>
      <c r="DI37" s="3"/>
      <c r="DJ37" s="3"/>
      <c r="DK37" s="3"/>
      <c r="DL37" s="3"/>
      <c r="DM37" s="3"/>
      <c r="DN37" s="3"/>
      <c r="DO37" s="3"/>
      <c r="DP37" s="3"/>
      <c r="DQ37" s="3"/>
      <c r="DR37" s="3"/>
      <c r="DS37" s="3"/>
      <c r="DT37" s="3"/>
      <c r="DU37" s="3"/>
      <c r="DV37" s="3"/>
      <c r="DW37" s="3"/>
      <c r="DX37" s="3"/>
      <c r="DY37" s="3"/>
      <c r="DZ37" s="3"/>
      <c r="EA37" s="3"/>
      <c r="EB37" s="3"/>
      <c r="EC37" s="3"/>
      <c r="ED37" s="3"/>
      <c r="EE37" s="3"/>
      <c r="EF37" s="3"/>
      <c r="EG37" s="3"/>
      <c r="EH37" s="3"/>
      <c r="EI37" s="3"/>
      <c r="EJ37" s="3"/>
      <c r="EK37" s="3"/>
      <c r="EL37" s="3"/>
      <c r="EM37" s="3"/>
      <c r="EN37" s="3"/>
      <c r="EO37" s="3"/>
      <c r="EP37" s="3"/>
      <c r="EQ37" s="3"/>
      <c r="ER37" s="3"/>
      <c r="ES37" s="3"/>
      <c r="ET37" s="3"/>
      <c r="EU37" s="3"/>
      <c r="EV37" s="3"/>
      <c r="EW37" s="3"/>
      <c r="EX37" s="3"/>
      <c r="EY37" s="3"/>
      <c r="EZ37" s="3"/>
      <c r="FA37" s="3"/>
      <c r="FB37" s="3"/>
      <c r="FC37" s="3"/>
      <c r="FD37" s="3"/>
      <c r="FE37" s="3"/>
      <c r="FF37" s="3"/>
      <c r="FG37" s="3"/>
      <c r="FH37" s="3"/>
      <c r="FI37" s="3"/>
      <c r="FJ37" s="3"/>
      <c r="FK37" s="3"/>
    </row>
    <row r="38" spans="6:167" x14ac:dyDescent="0.2">
      <c r="G38" s="316"/>
      <c r="H38" s="316"/>
      <c r="I38" s="316"/>
      <c r="J38" s="316"/>
      <c r="K38" s="316"/>
      <c r="L38" s="316"/>
      <c r="M38" s="316"/>
      <c r="N38" s="316"/>
      <c r="O38" s="316"/>
      <c r="BM38" s="3"/>
      <c r="BN38" s="3"/>
      <c r="BO38" s="3"/>
      <c r="BP38" s="3"/>
      <c r="BQ38" s="3"/>
      <c r="BR38" s="3"/>
      <c r="BS38" s="3"/>
      <c r="BT38" s="3"/>
      <c r="BU38" s="3"/>
      <c r="BV38" s="3"/>
      <c r="BW38" s="3"/>
      <c r="BX38" s="3"/>
      <c r="BY38" s="3"/>
      <c r="BZ38" s="3"/>
      <c r="CA38" s="3"/>
      <c r="CB38" s="3"/>
      <c r="CC38" s="3"/>
      <c r="CD38" s="3"/>
      <c r="CE38" s="3"/>
      <c r="CF38" s="3"/>
      <c r="CG38" s="3"/>
      <c r="CH38" s="3"/>
      <c r="CI38" s="3"/>
      <c r="CJ38" s="3"/>
      <c r="CK38" s="3"/>
      <c r="CL38" s="3"/>
      <c r="CM38" s="3"/>
      <c r="CN38" s="3"/>
      <c r="CO38" s="3"/>
      <c r="CP38" s="3"/>
      <c r="CQ38" s="3"/>
      <c r="CR38" s="3"/>
      <c r="CS38" s="3"/>
      <c r="CT38" s="3"/>
      <c r="CU38" s="3"/>
      <c r="CV38" s="3"/>
      <c r="CW38" s="3"/>
      <c r="CX38" s="3"/>
      <c r="CY38" s="3"/>
      <c r="CZ38" s="3"/>
      <c r="DA38" s="3"/>
      <c r="DB38" s="3"/>
      <c r="DC38" s="3"/>
      <c r="DD38" s="3"/>
      <c r="DE38" s="3"/>
      <c r="DF38" s="3"/>
      <c r="DG38" s="3"/>
      <c r="DH38" s="3"/>
      <c r="DI38" s="3"/>
      <c r="DJ38" s="3"/>
      <c r="DK38" s="3"/>
      <c r="DL38" s="3"/>
      <c r="DM38" s="3"/>
      <c r="DN38" s="3"/>
      <c r="DO38" s="3"/>
      <c r="DP38" s="3"/>
      <c r="DQ38" s="3"/>
      <c r="DR38" s="3"/>
      <c r="DS38" s="3"/>
      <c r="DT38" s="3"/>
      <c r="DU38" s="3"/>
      <c r="DV38" s="3"/>
      <c r="DW38" s="3"/>
      <c r="DX38" s="3"/>
      <c r="DY38" s="3"/>
      <c r="DZ38" s="3"/>
      <c r="EA38" s="3"/>
      <c r="EB38" s="3"/>
      <c r="EC38" s="3"/>
      <c r="ED38" s="3"/>
      <c r="EE38" s="3"/>
      <c r="EF38" s="3"/>
      <c r="EG38" s="3"/>
      <c r="EH38" s="3"/>
      <c r="EI38" s="3"/>
      <c r="EJ38" s="3"/>
      <c r="EK38" s="3"/>
      <c r="EL38" s="3"/>
      <c r="EM38" s="3"/>
      <c r="EN38" s="3"/>
      <c r="EO38" s="3"/>
      <c r="EP38" s="3"/>
      <c r="EQ38" s="3"/>
      <c r="ER38" s="3"/>
      <c r="ES38" s="3"/>
      <c r="ET38" s="3"/>
      <c r="EU38" s="3"/>
      <c r="EV38" s="3"/>
      <c r="EW38" s="3"/>
      <c r="EX38" s="3"/>
      <c r="EY38" s="3"/>
      <c r="EZ38" s="3"/>
      <c r="FA38" s="3"/>
      <c r="FB38" s="3"/>
      <c r="FC38" s="3"/>
      <c r="FD38" s="3"/>
      <c r="FE38" s="3"/>
      <c r="FF38" s="3"/>
      <c r="FG38" s="3"/>
      <c r="FH38" s="3"/>
      <c r="FI38" s="3"/>
      <c r="FJ38" s="3"/>
      <c r="FK38" s="3"/>
    </row>
    <row r="39" spans="6:167" x14ac:dyDescent="0.2">
      <c r="G39" s="316"/>
      <c r="H39" s="316"/>
      <c r="I39" s="316"/>
      <c r="J39" s="316"/>
      <c r="K39" s="316"/>
      <c r="L39" s="316"/>
      <c r="M39" s="316"/>
      <c r="N39" s="316"/>
      <c r="O39" s="316"/>
      <c r="BM39" s="3"/>
      <c r="BN39" s="3"/>
      <c r="BO39" s="3"/>
      <c r="BP39" s="3"/>
      <c r="BQ39" s="3"/>
      <c r="BR39" s="3"/>
      <c r="BS39" s="3"/>
      <c r="BT39" s="3"/>
      <c r="BU39" s="3"/>
      <c r="BV39" s="3"/>
      <c r="BW39" s="3"/>
      <c r="BX39" s="3"/>
      <c r="BY39" s="3"/>
      <c r="BZ39" s="3"/>
      <c r="CA39" s="3"/>
      <c r="CB39" s="3"/>
      <c r="CC39" s="3"/>
      <c r="CD39" s="3"/>
      <c r="CE39" s="3"/>
      <c r="CF39" s="3"/>
      <c r="CG39" s="3"/>
      <c r="CH39" s="3"/>
      <c r="CI39" s="3"/>
      <c r="CJ39" s="3"/>
      <c r="CK39" s="3"/>
      <c r="CL39" s="3"/>
      <c r="CM39" s="3"/>
      <c r="CN39" s="3"/>
      <c r="CO39" s="3"/>
      <c r="CP39" s="3"/>
      <c r="CQ39" s="3"/>
      <c r="CR39" s="3"/>
      <c r="CS39" s="3"/>
      <c r="CT39" s="3"/>
      <c r="CU39" s="3"/>
      <c r="CV39" s="3"/>
      <c r="CW39" s="3"/>
      <c r="CX39" s="3"/>
      <c r="CY39" s="3"/>
      <c r="CZ39" s="3"/>
      <c r="DA39" s="3"/>
      <c r="DB39" s="3"/>
      <c r="DC39" s="3"/>
      <c r="DD39" s="3"/>
      <c r="DE39" s="3"/>
      <c r="DF39" s="3"/>
      <c r="DG39" s="3"/>
      <c r="DH39" s="3"/>
      <c r="DI39" s="3"/>
      <c r="DJ39" s="3"/>
      <c r="DK39" s="3"/>
      <c r="DL39" s="3"/>
      <c r="DM39" s="3"/>
      <c r="DN39" s="3"/>
      <c r="DO39" s="3"/>
      <c r="DP39" s="3"/>
      <c r="DQ39" s="3"/>
      <c r="DR39" s="3"/>
      <c r="DS39" s="3"/>
      <c r="DT39" s="3"/>
      <c r="DU39" s="3"/>
      <c r="DV39" s="3"/>
      <c r="DW39" s="3"/>
      <c r="DX39" s="3"/>
      <c r="DY39" s="3"/>
      <c r="DZ39" s="3"/>
      <c r="EA39" s="3"/>
      <c r="EB39" s="3"/>
      <c r="EC39" s="3"/>
      <c r="ED39" s="3"/>
      <c r="EE39" s="3"/>
      <c r="EF39" s="3"/>
      <c r="EG39" s="3"/>
      <c r="EH39" s="3"/>
      <c r="EI39" s="3"/>
      <c r="EJ39" s="3"/>
      <c r="EK39" s="3"/>
      <c r="EL39" s="3"/>
      <c r="EM39" s="3"/>
      <c r="EN39" s="3"/>
      <c r="EO39" s="3"/>
      <c r="EP39" s="3"/>
      <c r="EQ39" s="3"/>
      <c r="ER39" s="3"/>
      <c r="ES39" s="3"/>
      <c r="ET39" s="3"/>
      <c r="EU39" s="3"/>
      <c r="EV39" s="3"/>
      <c r="EW39" s="3"/>
      <c r="EX39" s="3"/>
      <c r="EY39" s="3"/>
      <c r="EZ39" s="3"/>
      <c r="FA39" s="3"/>
      <c r="FB39" s="3"/>
      <c r="FC39" s="3"/>
      <c r="FD39" s="3"/>
      <c r="FE39" s="3"/>
      <c r="FF39" s="3"/>
      <c r="FG39" s="3"/>
      <c r="FH39" s="3"/>
      <c r="FI39" s="3"/>
      <c r="FJ39" s="3"/>
      <c r="FK39" s="3"/>
    </row>
    <row r="40" spans="6:167" x14ac:dyDescent="0.2">
      <c r="F40" s="3"/>
      <c r="G40" s="80"/>
      <c r="H40" s="80"/>
      <c r="I40" s="80"/>
      <c r="J40" s="80"/>
      <c r="K40" s="80"/>
      <c r="L40" s="80"/>
      <c r="M40" s="80"/>
      <c r="N40" s="80"/>
      <c r="O40" s="80"/>
      <c r="P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c r="CL40" s="3"/>
      <c r="CM40" s="3"/>
      <c r="CN40" s="3"/>
      <c r="CO40" s="3"/>
      <c r="CP40" s="3"/>
      <c r="CQ40" s="3"/>
      <c r="CR40" s="3"/>
      <c r="CS40" s="3"/>
      <c r="CT40" s="3"/>
      <c r="CU40" s="3"/>
      <c r="CV40" s="3"/>
      <c r="CW40" s="3"/>
      <c r="CX40" s="3"/>
      <c r="CY40" s="3"/>
      <c r="CZ40" s="3"/>
      <c r="DA40" s="3"/>
      <c r="DB40" s="3"/>
      <c r="DC40" s="3"/>
      <c r="DD40" s="3"/>
      <c r="DE40" s="3"/>
      <c r="DF40" s="3"/>
      <c r="DG40" s="3"/>
      <c r="DH40" s="3"/>
      <c r="DI40" s="3"/>
      <c r="DJ40" s="3"/>
      <c r="DK40" s="3"/>
      <c r="DL40" s="3"/>
      <c r="DM40" s="3"/>
      <c r="DN40" s="3"/>
      <c r="DO40" s="3"/>
      <c r="DP40" s="3"/>
      <c r="DQ40" s="3"/>
      <c r="DR40" s="3"/>
      <c r="DS40" s="3"/>
      <c r="DT40" s="3"/>
      <c r="DU40" s="3"/>
      <c r="DV40" s="3"/>
      <c r="DW40" s="3"/>
      <c r="DX40" s="3"/>
      <c r="DY40" s="3"/>
      <c r="DZ40" s="3"/>
      <c r="EA40" s="3"/>
      <c r="EB40" s="3"/>
      <c r="EC40" s="3"/>
      <c r="ED40" s="3"/>
      <c r="EE40" s="3"/>
      <c r="EF40" s="3"/>
      <c r="EG40" s="3"/>
      <c r="EH40" s="3"/>
      <c r="EI40" s="3"/>
      <c r="EJ40" s="3"/>
      <c r="EK40" s="3"/>
      <c r="EL40" s="3"/>
      <c r="EM40" s="3"/>
      <c r="EN40" s="3"/>
      <c r="EO40" s="3"/>
      <c r="EP40" s="3"/>
      <c r="EQ40" s="3"/>
      <c r="ER40" s="3"/>
      <c r="ES40" s="3"/>
      <c r="ET40" s="3"/>
      <c r="EU40" s="3"/>
      <c r="EV40" s="3"/>
      <c r="EW40" s="3"/>
      <c r="EX40" s="3"/>
      <c r="EY40" s="3"/>
      <c r="EZ40" s="3"/>
      <c r="FA40" s="3"/>
      <c r="FB40" s="3"/>
      <c r="FC40" s="3"/>
      <c r="FD40" s="3"/>
      <c r="FE40" s="3"/>
      <c r="FF40" s="3"/>
      <c r="FG40" s="3"/>
      <c r="FH40" s="3"/>
      <c r="FI40" s="3"/>
      <c r="FJ40" s="3"/>
      <c r="FK40" s="3"/>
    </row>
    <row r="41" spans="6:167" x14ac:dyDescent="0.2">
      <c r="F41" s="3"/>
      <c r="G41" s="80"/>
      <c r="H41" s="80"/>
      <c r="I41" s="80"/>
      <c r="J41" s="80"/>
      <c r="K41" s="80"/>
      <c r="L41" s="80"/>
      <c r="M41" s="80"/>
      <c r="N41" s="80"/>
      <c r="O41" s="80"/>
      <c r="P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c r="CL41" s="3"/>
      <c r="CM41" s="3"/>
      <c r="CN41" s="3"/>
      <c r="CO41" s="3"/>
      <c r="CP41" s="3"/>
      <c r="CQ41" s="3"/>
      <c r="CR41" s="3"/>
      <c r="CS41" s="3"/>
      <c r="CT41" s="3"/>
      <c r="CU41" s="3"/>
      <c r="CV41" s="3"/>
      <c r="CW41" s="3"/>
      <c r="CX41" s="3"/>
      <c r="CY41" s="3"/>
      <c r="CZ41" s="3"/>
      <c r="DA41" s="3"/>
      <c r="DB41" s="3"/>
      <c r="DC41" s="3"/>
      <c r="DD41" s="3"/>
      <c r="DE41" s="3"/>
      <c r="DF41" s="3"/>
      <c r="DG41" s="3"/>
      <c r="DH41" s="3"/>
      <c r="DI41" s="3"/>
      <c r="DJ41" s="3"/>
      <c r="DK41" s="3"/>
      <c r="DL41" s="3"/>
      <c r="DM41" s="3"/>
      <c r="DN41" s="3"/>
      <c r="DO41" s="3"/>
      <c r="DP41" s="3"/>
      <c r="DQ41" s="3"/>
      <c r="DR41" s="3"/>
      <c r="DS41" s="3"/>
      <c r="DT41" s="3"/>
      <c r="DU41" s="3"/>
      <c r="DV41" s="3"/>
      <c r="DW41" s="3"/>
      <c r="DX41" s="3"/>
      <c r="DY41" s="3"/>
      <c r="DZ41" s="3"/>
      <c r="EA41" s="3"/>
      <c r="EB41" s="3"/>
      <c r="EC41" s="3"/>
      <c r="ED41" s="3"/>
      <c r="EE41" s="3"/>
      <c r="EF41" s="3"/>
      <c r="EG41" s="3"/>
      <c r="EH41" s="3"/>
      <c r="EI41" s="3"/>
      <c r="EJ41" s="3"/>
      <c r="EK41" s="3"/>
      <c r="EL41" s="3"/>
      <c r="EM41" s="3"/>
      <c r="EN41" s="3"/>
      <c r="EO41" s="3"/>
      <c r="EP41" s="3"/>
      <c r="EQ41" s="3"/>
      <c r="ER41" s="3"/>
      <c r="ES41" s="3"/>
      <c r="ET41" s="3"/>
      <c r="EU41" s="3"/>
      <c r="EV41" s="3"/>
      <c r="EW41" s="3"/>
      <c r="EX41" s="3"/>
      <c r="EY41" s="3"/>
      <c r="EZ41" s="3"/>
      <c r="FA41" s="3"/>
      <c r="FB41" s="3"/>
      <c r="FC41" s="3"/>
      <c r="FD41" s="3"/>
      <c r="FE41" s="3"/>
      <c r="FF41" s="3"/>
      <c r="FG41" s="3"/>
      <c r="FH41" s="3"/>
      <c r="FI41" s="3"/>
      <c r="FJ41" s="3"/>
      <c r="FK41" s="3"/>
    </row>
    <row r="42" spans="6:167" x14ac:dyDescent="0.2">
      <c r="G42" s="47"/>
      <c r="H42" s="47"/>
      <c r="I42" s="47"/>
      <c r="J42" s="47"/>
      <c r="K42" s="47"/>
      <c r="L42" s="47"/>
      <c r="M42" s="47"/>
      <c r="N42" s="47"/>
      <c r="O42" s="47"/>
      <c r="BM42" s="3"/>
      <c r="BN42" s="3"/>
      <c r="BO42" s="3"/>
      <c r="BP42" s="3"/>
      <c r="BQ42" s="3"/>
      <c r="BR42" s="3"/>
      <c r="BS42" s="3"/>
      <c r="BT42" s="3"/>
      <c r="BU42" s="3"/>
      <c r="BV42" s="3"/>
      <c r="BW42" s="3"/>
      <c r="BX42" s="3"/>
      <c r="BY42" s="3"/>
      <c r="BZ42" s="3"/>
      <c r="CA42" s="3"/>
      <c r="CB42" s="3"/>
      <c r="CC42" s="3"/>
      <c r="CD42" s="3"/>
      <c r="CE42" s="3"/>
      <c r="CF42" s="3"/>
      <c r="CG42" s="3"/>
      <c r="CH42" s="3"/>
      <c r="CI42" s="3"/>
      <c r="CJ42" s="3"/>
      <c r="CK42" s="3"/>
      <c r="CL42" s="3"/>
      <c r="CM42" s="3"/>
      <c r="CN42" s="3"/>
      <c r="CO42" s="3"/>
      <c r="CP42" s="3"/>
      <c r="CQ42" s="3"/>
      <c r="CR42" s="3"/>
      <c r="CS42" s="3"/>
      <c r="CT42" s="3"/>
      <c r="CU42" s="3"/>
      <c r="CV42" s="3"/>
      <c r="CW42" s="3"/>
      <c r="CX42" s="3"/>
      <c r="CY42" s="3"/>
      <c r="CZ42" s="3"/>
      <c r="DA42" s="3"/>
      <c r="DB42" s="3"/>
      <c r="DC42" s="3"/>
      <c r="DD42" s="3"/>
      <c r="DE42" s="3"/>
      <c r="DF42" s="3"/>
      <c r="DG42" s="3"/>
      <c r="DH42" s="3"/>
      <c r="DI42" s="3"/>
      <c r="DJ42" s="3"/>
      <c r="DK42" s="3"/>
      <c r="DL42" s="3"/>
      <c r="DM42" s="3"/>
      <c r="DN42" s="3"/>
      <c r="DO42" s="3"/>
      <c r="DP42" s="3"/>
      <c r="DQ42" s="3"/>
      <c r="DR42" s="3"/>
      <c r="DS42" s="3"/>
      <c r="DT42" s="3"/>
      <c r="DU42" s="3"/>
      <c r="DV42" s="3"/>
      <c r="DW42" s="3"/>
      <c r="DX42" s="3"/>
      <c r="DY42" s="3"/>
      <c r="DZ42" s="3"/>
      <c r="EA42" s="3"/>
      <c r="EB42" s="3"/>
      <c r="EC42" s="3"/>
      <c r="ED42" s="3"/>
      <c r="EE42" s="3"/>
      <c r="EF42" s="3"/>
      <c r="EG42" s="3"/>
      <c r="EH42" s="3"/>
      <c r="EI42" s="3"/>
      <c r="EJ42" s="3"/>
      <c r="EK42" s="3"/>
      <c r="EL42" s="3"/>
      <c r="EM42" s="3"/>
      <c r="EN42" s="3"/>
      <c r="EO42" s="3"/>
      <c r="EP42" s="3"/>
      <c r="EQ42" s="3"/>
      <c r="ER42" s="3"/>
      <c r="ES42" s="3"/>
      <c r="ET42" s="3"/>
      <c r="EU42" s="3"/>
      <c r="EV42" s="3"/>
      <c r="EW42" s="3"/>
      <c r="EX42" s="3"/>
      <c r="EY42" s="3"/>
      <c r="EZ42" s="3"/>
      <c r="FA42" s="3"/>
      <c r="FB42" s="3"/>
      <c r="FC42" s="3"/>
      <c r="FD42" s="3"/>
      <c r="FE42" s="3"/>
      <c r="FF42" s="3"/>
      <c r="FG42" s="3"/>
      <c r="FH42" s="3"/>
      <c r="FI42" s="3"/>
      <c r="FJ42" s="3"/>
      <c r="FK42" s="3"/>
    </row>
    <row r="43" spans="6:167" ht="14.25" x14ac:dyDescent="0.2">
      <c r="G43" s="251" t="s">
        <v>164</v>
      </c>
      <c r="N43" s="322" t="s">
        <v>26</v>
      </c>
      <c r="O43" s="322"/>
      <c r="BM43" s="3"/>
      <c r="BN43" s="3"/>
      <c r="BO43" s="3"/>
      <c r="BP43" s="3"/>
      <c r="BQ43" s="3"/>
      <c r="BR43" s="3"/>
      <c r="BS43" s="3"/>
      <c r="BT43" s="3"/>
      <c r="BU43" s="3"/>
      <c r="BV43" s="3"/>
      <c r="BW43" s="3"/>
      <c r="BX43" s="3"/>
      <c r="BY43" s="3"/>
      <c r="BZ43" s="3"/>
      <c r="CA43" s="3"/>
      <c r="CB43" s="3"/>
      <c r="CC43" s="3"/>
      <c r="CD43" s="3"/>
      <c r="CE43" s="3"/>
      <c r="CF43" s="3"/>
      <c r="CG43" s="3"/>
      <c r="CH43" s="3"/>
      <c r="CI43" s="3"/>
      <c r="CJ43" s="3"/>
      <c r="CK43" s="3"/>
      <c r="CL43" s="3"/>
      <c r="CM43" s="3"/>
      <c r="CN43" s="3"/>
      <c r="CO43" s="3"/>
      <c r="CP43" s="3"/>
      <c r="CQ43" s="3"/>
      <c r="CR43" s="3"/>
      <c r="CS43" s="3"/>
      <c r="CT43" s="3"/>
      <c r="CU43" s="3"/>
      <c r="CV43" s="3"/>
      <c r="CW43" s="3"/>
      <c r="CX43" s="3"/>
      <c r="CY43" s="3"/>
      <c r="CZ43" s="3"/>
      <c r="DA43" s="3"/>
      <c r="DB43" s="3"/>
      <c r="DC43" s="3"/>
      <c r="DD43" s="3"/>
      <c r="DE43" s="3"/>
      <c r="DF43" s="3"/>
      <c r="DG43" s="3"/>
      <c r="DH43" s="3"/>
      <c r="DI43" s="3"/>
      <c r="DJ43" s="3"/>
      <c r="DK43" s="3"/>
      <c r="DL43" s="3"/>
      <c r="DM43" s="3"/>
      <c r="DN43" s="3"/>
      <c r="DO43" s="3"/>
      <c r="DP43" s="3"/>
      <c r="DQ43" s="3"/>
      <c r="DR43" s="3"/>
      <c r="DS43" s="3"/>
      <c r="DT43" s="3"/>
      <c r="DU43" s="3"/>
      <c r="DV43" s="3"/>
      <c r="DW43" s="3"/>
      <c r="DX43" s="3"/>
      <c r="DY43" s="3"/>
      <c r="DZ43" s="3"/>
      <c r="EA43" s="3"/>
      <c r="EB43" s="3"/>
      <c r="EC43" s="3"/>
      <c r="ED43" s="3"/>
      <c r="EE43" s="3"/>
      <c r="EF43" s="3"/>
      <c r="EG43" s="3"/>
      <c r="EH43" s="3"/>
      <c r="EI43" s="3"/>
      <c r="EJ43" s="3"/>
      <c r="EK43" s="3"/>
      <c r="EL43" s="3"/>
      <c r="EM43" s="3"/>
      <c r="EN43" s="3"/>
      <c r="EO43" s="3"/>
      <c r="EP43" s="3"/>
      <c r="EQ43" s="3"/>
      <c r="ER43" s="3"/>
      <c r="ES43" s="3"/>
      <c r="ET43" s="3"/>
      <c r="EU43" s="3"/>
      <c r="EV43" s="3"/>
      <c r="EW43" s="3"/>
      <c r="EX43" s="3"/>
      <c r="EY43" s="3"/>
      <c r="EZ43" s="3"/>
      <c r="FA43" s="3"/>
      <c r="FB43" s="3"/>
      <c r="FC43" s="3"/>
      <c r="FD43" s="3"/>
      <c r="FE43" s="3"/>
      <c r="FF43" s="3"/>
      <c r="FG43" s="3"/>
      <c r="FH43" s="3"/>
      <c r="FI43" s="3"/>
      <c r="FJ43" s="3"/>
      <c r="FK43" s="3"/>
    </row>
    <row r="44" spans="6:167" x14ac:dyDescent="0.2">
      <c r="M44" s="4"/>
      <c r="BM44" s="3"/>
      <c r="BN44" s="3"/>
      <c r="BO44" s="3"/>
      <c r="BP44" s="3"/>
      <c r="BQ44" s="3"/>
      <c r="BR44" s="3"/>
      <c r="BS44" s="3"/>
      <c r="BT44" s="3"/>
      <c r="BU44" s="3"/>
      <c r="BV44" s="3"/>
      <c r="BW44" s="3"/>
      <c r="BX44" s="3"/>
      <c r="BY44" s="3"/>
      <c r="BZ44" s="3"/>
      <c r="CA44" s="3"/>
      <c r="CB44" s="3"/>
      <c r="CC44" s="3"/>
      <c r="CD44" s="3"/>
      <c r="CE44" s="3"/>
      <c r="CF44" s="3"/>
      <c r="CG44" s="3"/>
      <c r="CH44" s="3"/>
      <c r="CI44" s="3"/>
      <c r="CJ44" s="3"/>
      <c r="CK44" s="3"/>
      <c r="CL44" s="3"/>
      <c r="CM44" s="3"/>
      <c r="CN44" s="3"/>
      <c r="CO44" s="3"/>
      <c r="CP44" s="3"/>
      <c r="CQ44" s="3"/>
      <c r="CR44" s="3"/>
      <c r="CS44" s="3"/>
      <c r="CT44" s="3"/>
      <c r="CU44" s="3"/>
      <c r="CV44" s="3"/>
      <c r="CW44" s="3"/>
      <c r="CX44" s="3"/>
      <c r="CY44" s="3"/>
      <c r="CZ44" s="3"/>
      <c r="DA44" s="3"/>
      <c r="DB44" s="3"/>
      <c r="DC44" s="3"/>
      <c r="DD44" s="3"/>
      <c r="DE44" s="3"/>
      <c r="DF44" s="3"/>
      <c r="DG44" s="3"/>
      <c r="DH44" s="3"/>
      <c r="DI44" s="3"/>
      <c r="DJ44" s="3"/>
      <c r="DK44" s="3"/>
      <c r="DL44" s="3"/>
      <c r="DM44" s="3"/>
      <c r="DN44" s="3"/>
      <c r="DO44" s="3"/>
      <c r="DP44" s="3"/>
      <c r="DQ44" s="3"/>
      <c r="DR44" s="3"/>
      <c r="DS44" s="3"/>
      <c r="DT44" s="3"/>
      <c r="DU44" s="3"/>
      <c r="DV44" s="3"/>
      <c r="DW44" s="3"/>
      <c r="DX44" s="3"/>
      <c r="DY44" s="3"/>
      <c r="DZ44" s="3"/>
      <c r="EA44" s="3"/>
      <c r="EB44" s="3"/>
      <c r="EC44" s="3"/>
      <c r="ED44" s="3"/>
      <c r="EE44" s="3"/>
      <c r="EF44" s="3"/>
      <c r="EG44" s="3"/>
      <c r="EH44" s="3"/>
      <c r="EI44" s="3"/>
      <c r="EJ44" s="3"/>
      <c r="EK44" s="3"/>
      <c r="EL44" s="3"/>
      <c r="EM44" s="3"/>
      <c r="EN44" s="3"/>
      <c r="EO44" s="3"/>
      <c r="EP44" s="3"/>
      <c r="EQ44" s="3"/>
      <c r="ER44" s="3"/>
      <c r="ES44" s="3"/>
      <c r="ET44" s="3"/>
      <c r="EU44" s="3"/>
      <c r="EV44" s="3"/>
      <c r="EW44" s="3"/>
      <c r="EX44" s="3"/>
      <c r="EY44" s="3"/>
      <c r="EZ44" s="3"/>
      <c r="FA44" s="3"/>
      <c r="FB44" s="3"/>
      <c r="FC44" s="3"/>
      <c r="FD44" s="3"/>
      <c r="FE44" s="3"/>
      <c r="FF44" s="3"/>
      <c r="FG44" s="3"/>
      <c r="FH44" s="3"/>
      <c r="FI44" s="3"/>
      <c r="FJ44" s="3"/>
      <c r="FK44" s="3"/>
    </row>
    <row r="45" spans="6:167" x14ac:dyDescent="0.2">
      <c r="G45" s="325" t="s">
        <v>21</v>
      </c>
      <c r="H45" s="325"/>
      <c r="I45" s="325"/>
      <c r="J45" s="325"/>
      <c r="M45" s="65">
        <f>IF('STEP 1'!M141="yes",1,0)</f>
        <v>0</v>
      </c>
      <c r="N45" s="1" t="str">
        <f>'STEP 1'!O141</f>
        <v>in progress…</v>
      </c>
      <c r="BM45" s="3"/>
      <c r="BN45" s="3"/>
      <c r="BO45" s="3"/>
      <c r="BP45" s="3"/>
      <c r="BQ45" s="3"/>
      <c r="BR45" s="3"/>
      <c r="BS45" s="3"/>
      <c r="BT45" s="3"/>
      <c r="BU45" s="3"/>
      <c r="BV45" s="3"/>
      <c r="BW45" s="3"/>
      <c r="BX45" s="3"/>
      <c r="BY45" s="3"/>
      <c r="BZ45" s="3"/>
      <c r="CA45" s="3"/>
      <c r="CB45" s="3"/>
      <c r="CC45" s="3"/>
      <c r="CD45" s="3"/>
      <c r="CE45" s="3"/>
      <c r="CF45" s="3"/>
      <c r="CG45" s="3"/>
      <c r="CH45" s="3"/>
      <c r="CI45" s="3"/>
      <c r="CJ45" s="3"/>
      <c r="CK45" s="3"/>
      <c r="CL45" s="3"/>
      <c r="CM45" s="3"/>
      <c r="CN45" s="3"/>
      <c r="CO45" s="3"/>
      <c r="CP45" s="3"/>
      <c r="CQ45" s="3"/>
      <c r="CR45" s="3"/>
      <c r="CS45" s="3"/>
      <c r="CT45" s="3"/>
      <c r="CU45" s="3"/>
      <c r="CV45" s="3"/>
      <c r="CW45" s="3"/>
      <c r="CX45" s="3"/>
      <c r="CY45" s="3"/>
      <c r="CZ45" s="3"/>
      <c r="DA45" s="3"/>
      <c r="DB45" s="3"/>
      <c r="DC45" s="3"/>
      <c r="DD45" s="3"/>
      <c r="DE45" s="3"/>
      <c r="DF45" s="3"/>
      <c r="DG45" s="3"/>
      <c r="DH45" s="3"/>
      <c r="DI45" s="3"/>
      <c r="DJ45" s="3"/>
      <c r="DK45" s="3"/>
      <c r="DL45" s="3"/>
      <c r="DM45" s="3"/>
      <c r="DN45" s="3"/>
      <c r="DO45" s="3"/>
      <c r="DP45" s="3"/>
      <c r="DQ45" s="3"/>
      <c r="DR45" s="3"/>
      <c r="DS45" s="3"/>
      <c r="DT45" s="3"/>
      <c r="DU45" s="3"/>
      <c r="DV45" s="3"/>
      <c r="DW45" s="3"/>
      <c r="DX45" s="3"/>
      <c r="DY45" s="3"/>
      <c r="DZ45" s="3"/>
      <c r="EA45" s="3"/>
      <c r="EB45" s="3"/>
      <c r="EC45" s="3"/>
      <c r="ED45" s="3"/>
      <c r="EE45" s="3"/>
      <c r="EF45" s="3"/>
      <c r="EG45" s="3"/>
      <c r="EH45" s="3"/>
      <c r="EI45" s="3"/>
      <c r="EJ45" s="3"/>
      <c r="EK45" s="3"/>
      <c r="EL45" s="3"/>
      <c r="EM45" s="3"/>
      <c r="EN45" s="3"/>
      <c r="EO45" s="3"/>
      <c r="EP45" s="3"/>
      <c r="EQ45" s="3"/>
      <c r="ER45" s="3"/>
      <c r="ES45" s="3"/>
      <c r="ET45" s="3"/>
      <c r="EU45" s="3"/>
      <c r="EV45" s="3"/>
      <c r="EW45" s="3"/>
      <c r="EX45" s="3"/>
      <c r="EY45" s="3"/>
      <c r="EZ45" s="3"/>
      <c r="FA45" s="3"/>
      <c r="FB45" s="3"/>
      <c r="FC45" s="3"/>
      <c r="FD45" s="3"/>
      <c r="FE45" s="3"/>
      <c r="FF45" s="3"/>
      <c r="FG45" s="3"/>
      <c r="FH45" s="3"/>
      <c r="FI45" s="3"/>
      <c r="FJ45" s="3"/>
      <c r="FK45" s="3"/>
    </row>
    <row r="46" spans="6:167" x14ac:dyDescent="0.2">
      <c r="M46" s="65"/>
      <c r="BM46" s="3"/>
      <c r="BN46" s="3"/>
      <c r="BO46" s="3"/>
      <c r="BP46" s="3"/>
      <c r="BQ46" s="3"/>
      <c r="BR46" s="3"/>
      <c r="BS46" s="3"/>
      <c r="BT46" s="3"/>
      <c r="BU46" s="3"/>
      <c r="BV46" s="3"/>
      <c r="BW46" s="3"/>
      <c r="BX46" s="3"/>
      <c r="BY46" s="3"/>
      <c r="BZ46" s="3"/>
      <c r="CA46" s="3"/>
      <c r="CB46" s="3"/>
      <c r="CC46" s="3"/>
      <c r="CD46" s="3"/>
      <c r="CE46" s="3"/>
      <c r="CF46" s="3"/>
      <c r="CG46" s="3"/>
      <c r="CH46" s="3"/>
      <c r="CI46" s="3"/>
      <c r="CJ46" s="3"/>
      <c r="CK46" s="3"/>
      <c r="CL46" s="3"/>
      <c r="CM46" s="3"/>
      <c r="CN46" s="3"/>
      <c r="CO46" s="3"/>
      <c r="CP46" s="3"/>
      <c r="CQ46" s="3"/>
      <c r="CR46" s="3"/>
      <c r="CS46" s="3"/>
      <c r="CT46" s="3"/>
      <c r="CU46" s="3"/>
      <c r="CV46" s="3"/>
      <c r="CW46" s="3"/>
      <c r="CX46" s="3"/>
      <c r="CY46" s="3"/>
      <c r="CZ46" s="3"/>
      <c r="DA46" s="3"/>
      <c r="DB46" s="3"/>
      <c r="DC46" s="3"/>
      <c r="DD46" s="3"/>
      <c r="DE46" s="3"/>
      <c r="DF46" s="3"/>
      <c r="DG46" s="3"/>
      <c r="DH46" s="3"/>
      <c r="DI46" s="3"/>
      <c r="DJ46" s="3"/>
      <c r="DK46" s="3"/>
      <c r="DL46" s="3"/>
      <c r="DM46" s="3"/>
      <c r="DN46" s="3"/>
      <c r="DO46" s="3"/>
      <c r="DP46" s="3"/>
      <c r="DQ46" s="3"/>
      <c r="DR46" s="3"/>
      <c r="DS46" s="3"/>
      <c r="DT46" s="3"/>
      <c r="DU46" s="3"/>
      <c r="DV46" s="3"/>
      <c r="DW46" s="3"/>
      <c r="DX46" s="3"/>
      <c r="DY46" s="3"/>
      <c r="DZ46" s="3"/>
      <c r="EA46" s="3"/>
      <c r="EB46" s="3"/>
      <c r="EC46" s="3"/>
      <c r="ED46" s="3"/>
      <c r="EE46" s="3"/>
      <c r="EF46" s="3"/>
      <c r="EG46" s="3"/>
      <c r="EH46" s="3"/>
      <c r="EI46" s="3"/>
      <c r="EJ46" s="3"/>
      <c r="EK46" s="3"/>
      <c r="EL46" s="3"/>
      <c r="EM46" s="3"/>
      <c r="EN46" s="3"/>
      <c r="EO46" s="3"/>
      <c r="EP46" s="3"/>
      <c r="EQ46" s="3"/>
      <c r="ER46" s="3"/>
      <c r="ES46" s="3"/>
      <c r="ET46" s="3"/>
      <c r="EU46" s="3"/>
      <c r="EV46" s="3"/>
      <c r="EW46" s="3"/>
      <c r="EX46" s="3"/>
      <c r="EY46" s="3"/>
      <c r="EZ46" s="3"/>
      <c r="FA46" s="3"/>
      <c r="FB46" s="3"/>
      <c r="FC46" s="3"/>
      <c r="FD46" s="3"/>
      <c r="FE46" s="3"/>
      <c r="FF46" s="3"/>
      <c r="FG46" s="3"/>
      <c r="FH46" s="3"/>
      <c r="FI46" s="3"/>
      <c r="FJ46" s="3"/>
      <c r="FK46" s="3"/>
    </row>
    <row r="47" spans="6:167" x14ac:dyDescent="0.2">
      <c r="G47" s="323" t="s">
        <v>22</v>
      </c>
      <c r="H47" s="323"/>
      <c r="I47" s="323"/>
      <c r="J47" s="323"/>
      <c r="M47" s="65">
        <f>IF('STEP 2'!M102="yes",1,0)</f>
        <v>0</v>
      </c>
      <c r="N47" s="1" t="str">
        <f>'STEP 2'!O102</f>
        <v>in progress…</v>
      </c>
      <c r="BM47" s="3"/>
      <c r="BN47" s="3"/>
      <c r="BO47" s="3"/>
      <c r="BP47" s="3"/>
      <c r="BQ47" s="3"/>
      <c r="BR47" s="3"/>
      <c r="BS47" s="3"/>
      <c r="BT47" s="3"/>
      <c r="BU47" s="3"/>
      <c r="BV47" s="3"/>
      <c r="BW47" s="3"/>
      <c r="BX47" s="3"/>
      <c r="BY47" s="3"/>
      <c r="BZ47" s="3"/>
      <c r="CA47" s="3"/>
      <c r="CB47" s="3"/>
      <c r="CC47" s="3"/>
      <c r="CD47" s="3"/>
      <c r="CE47" s="3"/>
      <c r="CF47" s="3"/>
      <c r="CG47" s="3"/>
      <c r="CH47" s="3"/>
      <c r="CI47" s="3"/>
      <c r="CJ47" s="3"/>
      <c r="CK47" s="3"/>
      <c r="CL47" s="3"/>
      <c r="CM47" s="3"/>
      <c r="CN47" s="3"/>
      <c r="CO47" s="3"/>
      <c r="CP47" s="3"/>
      <c r="CQ47" s="3"/>
      <c r="CR47" s="3"/>
      <c r="CS47" s="3"/>
      <c r="CT47" s="3"/>
      <c r="CU47" s="3"/>
      <c r="CV47" s="3"/>
      <c r="CW47" s="3"/>
      <c r="CX47" s="3"/>
      <c r="CY47" s="3"/>
      <c r="CZ47" s="3"/>
      <c r="DA47" s="3"/>
      <c r="DB47" s="3"/>
      <c r="DC47" s="3"/>
      <c r="DD47" s="3"/>
      <c r="DE47" s="3"/>
      <c r="DF47" s="3"/>
      <c r="DG47" s="3"/>
      <c r="DH47" s="3"/>
      <c r="DI47" s="3"/>
      <c r="DJ47" s="3"/>
      <c r="DK47" s="3"/>
      <c r="DL47" s="3"/>
      <c r="DM47" s="3"/>
      <c r="DN47" s="3"/>
      <c r="DO47" s="3"/>
      <c r="DP47" s="3"/>
      <c r="DQ47" s="3"/>
      <c r="DR47" s="3"/>
      <c r="DS47" s="3"/>
      <c r="DT47" s="3"/>
      <c r="DU47" s="3"/>
      <c r="DV47" s="3"/>
      <c r="DW47" s="3"/>
      <c r="DX47" s="3"/>
      <c r="DY47" s="3"/>
      <c r="DZ47" s="3"/>
      <c r="EA47" s="3"/>
      <c r="EB47" s="3"/>
      <c r="EC47" s="3"/>
      <c r="ED47" s="3"/>
      <c r="EE47" s="3"/>
      <c r="EF47" s="3"/>
      <c r="EG47" s="3"/>
      <c r="EH47" s="3"/>
      <c r="EI47" s="3"/>
      <c r="EJ47" s="3"/>
      <c r="EK47" s="3"/>
      <c r="EL47" s="3"/>
      <c r="EM47" s="3"/>
      <c r="EN47" s="3"/>
      <c r="EO47" s="3"/>
      <c r="EP47" s="3"/>
      <c r="EQ47" s="3"/>
      <c r="ER47" s="3"/>
      <c r="ES47" s="3"/>
      <c r="ET47" s="3"/>
      <c r="EU47" s="3"/>
      <c r="EV47" s="3"/>
      <c r="EW47" s="3"/>
      <c r="EX47" s="3"/>
      <c r="EY47" s="3"/>
      <c r="EZ47" s="3"/>
      <c r="FA47" s="3"/>
      <c r="FB47" s="3"/>
      <c r="FC47" s="3"/>
      <c r="FD47" s="3"/>
      <c r="FE47" s="3"/>
      <c r="FF47" s="3"/>
      <c r="FG47" s="3"/>
      <c r="FH47" s="3"/>
      <c r="FI47" s="3"/>
      <c r="FJ47" s="3"/>
      <c r="FK47" s="3"/>
    </row>
    <row r="48" spans="6:167" x14ac:dyDescent="0.2">
      <c r="M48" s="65"/>
      <c r="BM48" s="3"/>
      <c r="BN48" s="3"/>
      <c r="BO48" s="3"/>
      <c r="BP48" s="3"/>
      <c r="BQ48" s="3"/>
      <c r="BR48" s="3"/>
      <c r="BS48" s="3"/>
      <c r="BT48" s="3"/>
      <c r="BU48" s="3"/>
      <c r="BV48" s="3"/>
      <c r="BW48" s="3"/>
      <c r="BX48" s="3"/>
      <c r="BY48" s="3"/>
      <c r="BZ48" s="3"/>
      <c r="CA48" s="3"/>
      <c r="CB48" s="3"/>
      <c r="CC48" s="3"/>
      <c r="CD48" s="3"/>
      <c r="CE48" s="3"/>
      <c r="CF48" s="3"/>
      <c r="CG48" s="3"/>
      <c r="CH48" s="3"/>
      <c r="CI48" s="3"/>
      <c r="CJ48" s="3"/>
      <c r="CK48" s="3"/>
      <c r="CL48" s="3"/>
      <c r="CM48" s="3"/>
      <c r="CN48" s="3"/>
      <c r="CO48" s="3"/>
      <c r="CP48" s="3"/>
      <c r="CQ48" s="3"/>
      <c r="CR48" s="3"/>
      <c r="CS48" s="3"/>
      <c r="CT48" s="3"/>
      <c r="CU48" s="3"/>
      <c r="CV48" s="3"/>
      <c r="CW48" s="3"/>
      <c r="CX48" s="3"/>
      <c r="CY48" s="3"/>
      <c r="CZ48" s="3"/>
      <c r="DA48" s="3"/>
      <c r="DB48" s="3"/>
      <c r="DC48" s="3"/>
      <c r="DD48" s="3"/>
      <c r="DE48" s="3"/>
      <c r="DF48" s="3"/>
      <c r="DG48" s="3"/>
      <c r="DH48" s="3"/>
      <c r="DI48" s="3"/>
      <c r="DJ48" s="3"/>
      <c r="DK48" s="3"/>
      <c r="DL48" s="3"/>
      <c r="DM48" s="3"/>
      <c r="DN48" s="3"/>
      <c r="DO48" s="3"/>
      <c r="DP48" s="3"/>
      <c r="DQ48" s="3"/>
      <c r="DR48" s="3"/>
      <c r="DS48" s="3"/>
      <c r="DT48" s="3"/>
      <c r="DU48" s="3"/>
      <c r="DV48" s="3"/>
      <c r="DW48" s="3"/>
      <c r="DX48" s="3"/>
      <c r="DY48" s="3"/>
      <c r="DZ48" s="3"/>
      <c r="EA48" s="3"/>
      <c r="EB48" s="3"/>
      <c r="EC48" s="3"/>
      <c r="ED48" s="3"/>
      <c r="EE48" s="3"/>
      <c r="EF48" s="3"/>
      <c r="EG48" s="3"/>
      <c r="EH48" s="3"/>
      <c r="EI48" s="3"/>
      <c r="EJ48" s="3"/>
      <c r="EK48" s="3"/>
      <c r="EL48" s="3"/>
      <c r="EM48" s="3"/>
      <c r="EN48" s="3"/>
      <c r="EO48" s="3"/>
      <c r="EP48" s="3"/>
      <c r="EQ48" s="3"/>
      <c r="ER48" s="3"/>
      <c r="ES48" s="3"/>
      <c r="ET48" s="3"/>
      <c r="EU48" s="3"/>
      <c r="EV48" s="3"/>
      <c r="EW48" s="3"/>
      <c r="EX48" s="3"/>
      <c r="EY48" s="3"/>
      <c r="EZ48" s="3"/>
      <c r="FA48" s="3"/>
      <c r="FB48" s="3"/>
      <c r="FC48" s="3"/>
      <c r="FD48" s="3"/>
      <c r="FE48" s="3"/>
      <c r="FF48" s="3"/>
      <c r="FG48" s="3"/>
      <c r="FH48" s="3"/>
      <c r="FI48" s="3"/>
      <c r="FJ48" s="3"/>
      <c r="FK48" s="3"/>
    </row>
    <row r="49" spans="6:167" x14ac:dyDescent="0.2">
      <c r="G49" s="323" t="s">
        <v>337</v>
      </c>
      <c r="H49" s="323"/>
      <c r="I49" s="323"/>
      <c r="J49" s="323"/>
      <c r="M49" s="65">
        <f>IF('STEP 3'!M314="yes",1,0)</f>
        <v>0</v>
      </c>
      <c r="N49" s="1" t="str">
        <f>'STEP 3'!O314</f>
        <v>in progress…</v>
      </c>
      <c r="BM49" s="3"/>
      <c r="BN49" s="3"/>
      <c r="BO49" s="3"/>
      <c r="BP49" s="3"/>
      <c r="BQ49" s="3"/>
      <c r="BR49" s="3"/>
      <c r="BS49" s="3"/>
      <c r="BT49" s="3"/>
      <c r="BU49" s="3"/>
      <c r="BV49" s="3"/>
      <c r="BW49" s="3"/>
      <c r="BX49" s="3"/>
      <c r="BY49" s="3"/>
      <c r="BZ49" s="3"/>
      <c r="CA49" s="3"/>
      <c r="CB49" s="3"/>
      <c r="CC49" s="3"/>
      <c r="CD49" s="3"/>
      <c r="CE49" s="3"/>
      <c r="CF49" s="3"/>
      <c r="CG49" s="3"/>
      <c r="CH49" s="3"/>
      <c r="CI49" s="3"/>
      <c r="CJ49" s="3"/>
      <c r="CK49" s="3"/>
      <c r="CL49" s="3"/>
      <c r="CM49" s="3"/>
      <c r="CN49" s="3"/>
      <c r="CO49" s="3"/>
      <c r="CP49" s="3"/>
      <c r="CQ49" s="3"/>
      <c r="CR49" s="3"/>
      <c r="CS49" s="3"/>
      <c r="CT49" s="3"/>
      <c r="CU49" s="3"/>
      <c r="CV49" s="3"/>
      <c r="CW49" s="3"/>
      <c r="CX49" s="3"/>
      <c r="CY49" s="3"/>
      <c r="CZ49" s="3"/>
      <c r="DA49" s="3"/>
      <c r="DB49" s="3"/>
      <c r="DC49" s="3"/>
      <c r="DD49" s="3"/>
      <c r="DE49" s="3"/>
      <c r="DF49" s="3"/>
      <c r="DG49" s="3"/>
      <c r="DH49" s="3"/>
      <c r="DI49" s="3"/>
      <c r="DJ49" s="3"/>
      <c r="DK49" s="3"/>
      <c r="DL49" s="3"/>
      <c r="DM49" s="3"/>
      <c r="DN49" s="3"/>
      <c r="DO49" s="3"/>
      <c r="DP49" s="3"/>
      <c r="DQ49" s="3"/>
      <c r="DR49" s="3"/>
      <c r="DS49" s="3"/>
      <c r="DT49" s="3"/>
      <c r="DU49" s="3"/>
      <c r="DV49" s="3"/>
      <c r="DW49" s="3"/>
      <c r="DX49" s="3"/>
      <c r="DY49" s="3"/>
      <c r="DZ49" s="3"/>
      <c r="EA49" s="3"/>
      <c r="EB49" s="3"/>
      <c r="EC49" s="3"/>
      <c r="ED49" s="3"/>
      <c r="EE49" s="3"/>
      <c r="EF49" s="3"/>
      <c r="EG49" s="3"/>
      <c r="EH49" s="3"/>
      <c r="EI49" s="3"/>
      <c r="EJ49" s="3"/>
      <c r="EK49" s="3"/>
      <c r="EL49" s="3"/>
      <c r="EM49" s="3"/>
      <c r="EN49" s="3"/>
      <c r="EO49" s="3"/>
      <c r="EP49" s="3"/>
      <c r="EQ49" s="3"/>
      <c r="ER49" s="3"/>
      <c r="ES49" s="3"/>
      <c r="ET49" s="3"/>
      <c r="EU49" s="3"/>
      <c r="EV49" s="3"/>
      <c r="EW49" s="3"/>
      <c r="EX49" s="3"/>
      <c r="EY49" s="3"/>
      <c r="EZ49" s="3"/>
      <c r="FA49" s="3"/>
      <c r="FB49" s="3"/>
      <c r="FC49" s="3"/>
      <c r="FD49" s="3"/>
      <c r="FE49" s="3"/>
      <c r="FF49" s="3"/>
      <c r="FG49" s="3"/>
      <c r="FH49" s="3"/>
      <c r="FI49" s="3"/>
      <c r="FJ49" s="3"/>
      <c r="FK49" s="3"/>
    </row>
    <row r="50" spans="6:167" x14ac:dyDescent="0.2">
      <c r="G50" s="2"/>
      <c r="M50" s="65"/>
      <c r="BM50" s="3"/>
      <c r="BN50" s="3"/>
      <c r="BO50" s="3"/>
      <c r="BP50" s="3"/>
      <c r="BQ50" s="3"/>
      <c r="BR50" s="3"/>
      <c r="BS50" s="3"/>
      <c r="BT50" s="3"/>
      <c r="BU50" s="3"/>
      <c r="BV50" s="3"/>
      <c r="BW50" s="3"/>
      <c r="BX50" s="3"/>
      <c r="BY50" s="3"/>
      <c r="BZ50" s="3"/>
      <c r="CA50" s="3"/>
      <c r="CB50" s="3"/>
      <c r="CC50" s="3"/>
      <c r="CD50" s="3"/>
      <c r="CE50" s="3"/>
      <c r="CF50" s="3"/>
      <c r="CG50" s="3"/>
      <c r="CH50" s="3"/>
      <c r="CI50" s="3"/>
      <c r="CJ50" s="3"/>
      <c r="CK50" s="3"/>
      <c r="CL50" s="3"/>
      <c r="CM50" s="3"/>
      <c r="CN50" s="3"/>
      <c r="CO50" s="3"/>
      <c r="CP50" s="3"/>
      <c r="CQ50" s="3"/>
      <c r="CR50" s="3"/>
      <c r="CS50" s="3"/>
      <c r="CT50" s="3"/>
      <c r="CU50" s="3"/>
      <c r="CV50" s="3"/>
      <c r="CW50" s="3"/>
      <c r="CX50" s="3"/>
      <c r="CY50" s="3"/>
      <c r="CZ50" s="3"/>
      <c r="DA50" s="3"/>
      <c r="DB50" s="3"/>
      <c r="DC50" s="3"/>
      <c r="DD50" s="3"/>
      <c r="DE50" s="3"/>
      <c r="DF50" s="3"/>
      <c r="DG50" s="3"/>
      <c r="DH50" s="3"/>
      <c r="DI50" s="3"/>
      <c r="DJ50" s="3"/>
      <c r="DK50" s="3"/>
      <c r="DL50" s="3"/>
      <c r="DM50" s="3"/>
      <c r="DN50" s="3"/>
      <c r="DO50" s="3"/>
      <c r="DP50" s="3"/>
      <c r="DQ50" s="3"/>
      <c r="DR50" s="3"/>
      <c r="DS50" s="3"/>
      <c r="DT50" s="3"/>
      <c r="DU50" s="3"/>
      <c r="DV50" s="3"/>
      <c r="DW50" s="3"/>
      <c r="DX50" s="3"/>
      <c r="DY50" s="3"/>
      <c r="DZ50" s="3"/>
      <c r="EA50" s="3"/>
      <c r="EB50" s="3"/>
      <c r="EC50" s="3"/>
      <c r="ED50" s="3"/>
      <c r="EE50" s="3"/>
      <c r="EF50" s="3"/>
      <c r="EG50" s="3"/>
      <c r="EH50" s="3"/>
      <c r="EI50" s="3"/>
      <c r="EJ50" s="3"/>
      <c r="EK50" s="3"/>
      <c r="EL50" s="3"/>
      <c r="EM50" s="3"/>
      <c r="EN50" s="3"/>
      <c r="EO50" s="3"/>
      <c r="EP50" s="3"/>
      <c r="EQ50" s="3"/>
      <c r="ER50" s="3"/>
      <c r="ES50" s="3"/>
      <c r="ET50" s="3"/>
      <c r="EU50" s="3"/>
      <c r="EV50" s="3"/>
      <c r="EW50" s="3"/>
      <c r="EX50" s="3"/>
      <c r="EY50" s="3"/>
      <c r="EZ50" s="3"/>
      <c r="FA50" s="3"/>
      <c r="FB50" s="3"/>
      <c r="FC50" s="3"/>
      <c r="FD50" s="3"/>
      <c r="FE50" s="3"/>
      <c r="FF50" s="3"/>
      <c r="FG50" s="3"/>
      <c r="FH50" s="3"/>
      <c r="FI50" s="3"/>
      <c r="FJ50" s="3"/>
      <c r="FK50" s="3"/>
    </row>
    <row r="51" spans="6:167" x14ac:dyDescent="0.2">
      <c r="G51" s="323" t="s">
        <v>23</v>
      </c>
      <c r="H51" s="323"/>
      <c r="I51" s="323"/>
      <c r="J51" s="323"/>
      <c r="K51" s="316"/>
      <c r="M51" s="65">
        <f>IF('STEP 4'!M567="yes",1,0)</f>
        <v>0</v>
      </c>
      <c r="N51" s="1" t="str">
        <f>'STEP 4'!O567</f>
        <v>in progress…</v>
      </c>
      <c r="BM51" s="3"/>
      <c r="BN51" s="3"/>
      <c r="BO51" s="3"/>
      <c r="BP51" s="3"/>
      <c r="BQ51" s="3"/>
      <c r="BR51" s="3"/>
      <c r="BS51" s="3"/>
      <c r="BT51" s="3"/>
      <c r="BU51" s="3"/>
      <c r="BV51" s="3"/>
      <c r="BW51" s="3"/>
      <c r="BX51" s="3"/>
      <c r="BY51" s="3"/>
      <c r="BZ51" s="3"/>
      <c r="CA51" s="3"/>
      <c r="CB51" s="3"/>
      <c r="CC51" s="3"/>
      <c r="CD51" s="3"/>
      <c r="CE51" s="3"/>
      <c r="CF51" s="3"/>
      <c r="CG51" s="3"/>
      <c r="CH51" s="3"/>
      <c r="CI51" s="3"/>
      <c r="CJ51" s="3"/>
      <c r="CK51" s="3"/>
      <c r="CL51" s="3"/>
      <c r="CM51" s="3"/>
      <c r="CN51" s="3"/>
      <c r="CO51" s="3"/>
      <c r="CP51" s="3"/>
      <c r="CQ51" s="3"/>
      <c r="CR51" s="3"/>
      <c r="CS51" s="3"/>
      <c r="CT51" s="3"/>
      <c r="CU51" s="3"/>
      <c r="CV51" s="3"/>
      <c r="CW51" s="3"/>
      <c r="CX51" s="3"/>
      <c r="CY51" s="3"/>
      <c r="CZ51" s="3"/>
      <c r="DA51" s="3"/>
      <c r="DB51" s="3"/>
      <c r="DC51" s="3"/>
      <c r="DD51" s="3"/>
      <c r="DE51" s="3"/>
      <c r="DF51" s="3"/>
      <c r="DG51" s="3"/>
      <c r="DH51" s="3"/>
      <c r="DI51" s="3"/>
      <c r="DJ51" s="3"/>
      <c r="DK51" s="3"/>
      <c r="DL51" s="3"/>
      <c r="DM51" s="3"/>
      <c r="DN51" s="3"/>
      <c r="DO51" s="3"/>
      <c r="DP51" s="3"/>
      <c r="DQ51" s="3"/>
      <c r="DR51" s="3"/>
      <c r="DS51" s="3"/>
      <c r="DT51" s="3"/>
      <c r="DU51" s="3"/>
      <c r="DV51" s="3"/>
      <c r="DW51" s="3"/>
      <c r="DX51" s="3"/>
      <c r="DY51" s="3"/>
      <c r="DZ51" s="3"/>
      <c r="EA51" s="3"/>
      <c r="EB51" s="3"/>
      <c r="EC51" s="3"/>
      <c r="ED51" s="3"/>
      <c r="EE51" s="3"/>
      <c r="EF51" s="3"/>
      <c r="EG51" s="3"/>
      <c r="EH51" s="3"/>
      <c r="EI51" s="3"/>
      <c r="EJ51" s="3"/>
      <c r="EK51" s="3"/>
      <c r="EL51" s="3"/>
      <c r="EM51" s="3"/>
      <c r="EN51" s="3"/>
      <c r="EO51" s="3"/>
      <c r="EP51" s="3"/>
      <c r="EQ51" s="3"/>
      <c r="ER51" s="3"/>
      <c r="ES51" s="3"/>
      <c r="ET51" s="3"/>
      <c r="EU51" s="3"/>
      <c r="EV51" s="3"/>
      <c r="EW51" s="3"/>
      <c r="EX51" s="3"/>
      <c r="EY51" s="3"/>
      <c r="EZ51" s="3"/>
      <c r="FA51" s="3"/>
      <c r="FB51" s="3"/>
      <c r="FC51" s="3"/>
      <c r="FD51" s="3"/>
      <c r="FE51" s="3"/>
      <c r="FF51" s="3"/>
      <c r="FG51" s="3"/>
      <c r="FH51" s="3"/>
      <c r="FI51" s="3"/>
      <c r="FJ51" s="3"/>
      <c r="FK51" s="3"/>
    </row>
    <row r="52" spans="6:167" x14ac:dyDescent="0.2">
      <c r="N52" s="65"/>
      <c r="BM52" s="3"/>
      <c r="BN52" s="3"/>
      <c r="BO52" s="3"/>
      <c r="BP52" s="3"/>
      <c r="BQ52" s="3"/>
      <c r="BR52" s="3"/>
      <c r="BS52" s="3"/>
      <c r="BT52" s="3"/>
      <c r="BU52" s="3"/>
      <c r="BV52" s="3"/>
      <c r="BW52" s="3"/>
      <c r="BX52" s="3"/>
      <c r="BY52" s="3"/>
      <c r="BZ52" s="3"/>
      <c r="CA52" s="3"/>
      <c r="CB52" s="3"/>
      <c r="CC52" s="3"/>
      <c r="CD52" s="3"/>
      <c r="CE52" s="3"/>
      <c r="CF52" s="3"/>
      <c r="CG52" s="3"/>
      <c r="CH52" s="3"/>
      <c r="CI52" s="3"/>
      <c r="CJ52" s="3"/>
      <c r="CK52" s="3"/>
      <c r="CL52" s="3"/>
      <c r="CM52" s="3"/>
      <c r="CN52" s="3"/>
      <c r="CO52" s="3"/>
      <c r="CP52" s="3"/>
      <c r="CQ52" s="3"/>
      <c r="CR52" s="3"/>
      <c r="CS52" s="3"/>
      <c r="CT52" s="3"/>
      <c r="CU52" s="3"/>
      <c r="CV52" s="3"/>
      <c r="CW52" s="3"/>
      <c r="CX52" s="3"/>
      <c r="CY52" s="3"/>
      <c r="CZ52" s="3"/>
      <c r="DA52" s="3"/>
      <c r="DB52" s="3"/>
      <c r="DC52" s="3"/>
      <c r="DD52" s="3"/>
      <c r="DE52" s="3"/>
      <c r="DF52" s="3"/>
      <c r="DG52" s="3"/>
      <c r="DH52" s="3"/>
      <c r="DI52" s="3"/>
      <c r="DJ52" s="3"/>
      <c r="DK52" s="3"/>
      <c r="DL52" s="3"/>
      <c r="DM52" s="3"/>
      <c r="DN52" s="3"/>
      <c r="DO52" s="3"/>
      <c r="DP52" s="3"/>
      <c r="DQ52" s="3"/>
      <c r="DR52" s="3"/>
      <c r="DS52" s="3"/>
      <c r="DT52" s="3"/>
      <c r="DU52" s="3"/>
      <c r="DV52" s="3"/>
      <c r="DW52" s="3"/>
      <c r="DX52" s="3"/>
      <c r="DY52" s="3"/>
      <c r="DZ52" s="3"/>
      <c r="EA52" s="3"/>
      <c r="EB52" s="3"/>
      <c r="EC52" s="3"/>
      <c r="ED52" s="3"/>
      <c r="EE52" s="3"/>
      <c r="EF52" s="3"/>
      <c r="EG52" s="3"/>
      <c r="EH52" s="3"/>
      <c r="EI52" s="3"/>
      <c r="EJ52" s="3"/>
      <c r="EK52" s="3"/>
      <c r="EL52" s="3"/>
      <c r="EM52" s="3"/>
      <c r="EN52" s="3"/>
      <c r="EO52" s="3"/>
      <c r="EP52" s="3"/>
      <c r="EQ52" s="3"/>
      <c r="ER52" s="3"/>
      <c r="ES52" s="3"/>
      <c r="ET52" s="3"/>
      <c r="EU52" s="3"/>
      <c r="EV52" s="3"/>
      <c r="EW52" s="3"/>
      <c r="EX52" s="3"/>
      <c r="EY52" s="3"/>
      <c r="EZ52" s="3"/>
      <c r="FA52" s="3"/>
      <c r="FB52" s="3"/>
      <c r="FC52" s="3"/>
      <c r="FD52" s="3"/>
      <c r="FE52" s="3"/>
      <c r="FF52" s="3"/>
      <c r="FG52" s="3"/>
      <c r="FH52" s="3"/>
      <c r="FI52" s="3"/>
      <c r="FJ52" s="3"/>
      <c r="FK52" s="3"/>
    </row>
    <row r="53" spans="6:167" ht="14.25" x14ac:dyDescent="0.2">
      <c r="G53" s="252" t="s">
        <v>340</v>
      </c>
      <c r="H53" s="249"/>
      <c r="I53" s="249"/>
      <c r="J53" s="249"/>
      <c r="K53" s="249"/>
      <c r="L53" s="249"/>
      <c r="N53" s="30"/>
      <c r="BM53" s="3"/>
      <c r="BN53" s="3"/>
      <c r="BO53" s="3"/>
      <c r="BP53" s="3"/>
      <c r="BQ53" s="3"/>
      <c r="BR53" s="3"/>
      <c r="BS53" s="3"/>
      <c r="BT53" s="3"/>
      <c r="BU53" s="3"/>
      <c r="BV53" s="3"/>
      <c r="BW53" s="3"/>
      <c r="BX53" s="3"/>
      <c r="BY53" s="3"/>
      <c r="BZ53" s="3"/>
      <c r="CA53" s="3"/>
      <c r="CB53" s="3"/>
      <c r="CC53" s="3"/>
      <c r="CD53" s="3"/>
      <c r="CE53" s="3"/>
      <c r="CF53" s="3"/>
      <c r="CG53" s="3"/>
      <c r="CH53" s="3"/>
      <c r="CI53" s="3"/>
      <c r="CJ53" s="3"/>
      <c r="CK53" s="3"/>
      <c r="CL53" s="3"/>
      <c r="CM53" s="3"/>
      <c r="CN53" s="3"/>
      <c r="CO53" s="3"/>
      <c r="CP53" s="3"/>
      <c r="CQ53" s="3"/>
      <c r="CR53" s="3"/>
      <c r="CS53" s="3"/>
      <c r="CT53" s="3"/>
      <c r="CU53" s="3"/>
      <c r="CV53" s="3"/>
      <c r="CW53" s="3"/>
      <c r="CX53" s="3"/>
      <c r="CY53" s="3"/>
      <c r="CZ53" s="3"/>
      <c r="DA53" s="3"/>
      <c r="DB53" s="3"/>
      <c r="DC53" s="3"/>
      <c r="DD53" s="3"/>
      <c r="DE53" s="3"/>
      <c r="DF53" s="3"/>
      <c r="DG53" s="3"/>
      <c r="DH53" s="3"/>
      <c r="DI53" s="3"/>
      <c r="DJ53" s="3"/>
      <c r="DK53" s="3"/>
      <c r="DL53" s="3"/>
      <c r="DM53" s="3"/>
      <c r="DN53" s="3"/>
      <c r="DO53" s="3"/>
      <c r="DP53" s="3"/>
      <c r="DQ53" s="3"/>
      <c r="DR53" s="3"/>
      <c r="DS53" s="3"/>
      <c r="DT53" s="3"/>
      <c r="DU53" s="3"/>
      <c r="DV53" s="3"/>
      <c r="DW53" s="3"/>
      <c r="DX53" s="3"/>
      <c r="DY53" s="3"/>
      <c r="DZ53" s="3"/>
      <c r="EA53" s="3"/>
      <c r="EB53" s="3"/>
      <c r="EC53" s="3"/>
      <c r="ED53" s="3"/>
      <c r="EE53" s="3"/>
      <c r="EF53" s="3"/>
      <c r="EG53" s="3"/>
      <c r="EH53" s="3"/>
      <c r="EI53" s="3"/>
      <c r="EJ53" s="3"/>
      <c r="EK53" s="3"/>
      <c r="EL53" s="3"/>
      <c r="EM53" s="3"/>
      <c r="EN53" s="3"/>
      <c r="EO53" s="3"/>
      <c r="EP53" s="3"/>
      <c r="EQ53" s="3"/>
      <c r="ER53" s="3"/>
      <c r="ES53" s="3"/>
      <c r="ET53" s="3"/>
      <c r="EU53" s="3"/>
      <c r="EV53" s="3"/>
      <c r="EW53" s="3"/>
      <c r="EX53" s="3"/>
      <c r="EY53" s="3"/>
      <c r="EZ53" s="3"/>
      <c r="FA53" s="3"/>
      <c r="FB53" s="3"/>
      <c r="FC53" s="3"/>
      <c r="FD53" s="3"/>
      <c r="FE53" s="3"/>
      <c r="FF53" s="3"/>
      <c r="FG53" s="3"/>
      <c r="FH53" s="3"/>
      <c r="FI53" s="3"/>
      <c r="FJ53" s="3"/>
      <c r="FK53" s="3"/>
    </row>
    <row r="54" spans="6:167" x14ac:dyDescent="0.2">
      <c r="G54" s="2"/>
      <c r="N54" s="30"/>
      <c r="BM54" s="3"/>
      <c r="BN54" s="3"/>
      <c r="BO54" s="3"/>
      <c r="BP54" s="3"/>
      <c r="BQ54" s="3"/>
      <c r="BR54" s="3"/>
      <c r="BS54" s="3"/>
      <c r="BT54" s="3"/>
      <c r="BU54" s="3"/>
      <c r="BV54" s="3"/>
      <c r="BW54" s="3"/>
      <c r="BX54" s="3"/>
      <c r="BY54" s="3"/>
      <c r="BZ54" s="3"/>
      <c r="CA54" s="3"/>
      <c r="CB54" s="3"/>
      <c r="CC54" s="3"/>
      <c r="CD54" s="3"/>
      <c r="CE54" s="3"/>
      <c r="CF54" s="3"/>
      <c r="CG54" s="3"/>
      <c r="CH54" s="3"/>
      <c r="CI54" s="3"/>
      <c r="CJ54" s="3"/>
      <c r="CK54" s="3"/>
      <c r="CL54" s="3"/>
      <c r="CM54" s="3"/>
      <c r="CN54" s="3"/>
      <c r="CO54" s="3"/>
      <c r="CP54" s="3"/>
      <c r="CQ54" s="3"/>
      <c r="CR54" s="3"/>
      <c r="CS54" s="3"/>
      <c r="CT54" s="3"/>
      <c r="CU54" s="3"/>
      <c r="CV54" s="3"/>
      <c r="CW54" s="3"/>
      <c r="CX54" s="3"/>
      <c r="CY54" s="3"/>
      <c r="CZ54" s="3"/>
      <c r="DA54" s="3"/>
      <c r="DB54" s="3"/>
      <c r="DC54" s="3"/>
      <c r="DD54" s="3"/>
      <c r="DE54" s="3"/>
      <c r="DF54" s="3"/>
      <c r="DG54" s="3"/>
      <c r="DH54" s="3"/>
      <c r="DI54" s="3"/>
      <c r="DJ54" s="3"/>
      <c r="DK54" s="3"/>
      <c r="DL54" s="3"/>
      <c r="DM54" s="3"/>
      <c r="DN54" s="3"/>
      <c r="DO54" s="3"/>
      <c r="DP54" s="3"/>
      <c r="DQ54" s="3"/>
      <c r="DR54" s="3"/>
      <c r="DS54" s="3"/>
      <c r="DT54" s="3"/>
      <c r="DU54" s="3"/>
      <c r="DV54" s="3"/>
      <c r="DW54" s="3"/>
      <c r="DX54" s="3"/>
      <c r="DY54" s="3"/>
      <c r="DZ54" s="3"/>
      <c r="EA54" s="3"/>
      <c r="EB54" s="3"/>
      <c r="EC54" s="3"/>
      <c r="ED54" s="3"/>
      <c r="EE54" s="3"/>
      <c r="EF54" s="3"/>
      <c r="EG54" s="3"/>
      <c r="EH54" s="3"/>
      <c r="EI54" s="3"/>
      <c r="EJ54" s="3"/>
      <c r="EK54" s="3"/>
      <c r="EL54" s="3"/>
      <c r="EM54" s="3"/>
      <c r="EN54" s="3"/>
      <c r="EO54" s="3"/>
      <c r="EP54" s="3"/>
      <c r="EQ54" s="3"/>
      <c r="ER54" s="3"/>
      <c r="ES54" s="3"/>
      <c r="ET54" s="3"/>
      <c r="EU54" s="3"/>
      <c r="EV54" s="3"/>
      <c r="EW54" s="3"/>
      <c r="EX54" s="3"/>
      <c r="EY54" s="3"/>
      <c r="EZ54" s="3"/>
      <c r="FA54" s="3"/>
      <c r="FB54" s="3"/>
      <c r="FC54" s="3"/>
      <c r="FD54" s="3"/>
      <c r="FE54" s="3"/>
      <c r="FF54" s="3"/>
      <c r="FG54" s="3"/>
      <c r="FH54" s="3"/>
      <c r="FI54" s="3"/>
      <c r="FJ54" s="3"/>
      <c r="FK54" s="3"/>
    </row>
    <row r="55" spans="6:167" x14ac:dyDescent="0.2">
      <c r="G55" s="2"/>
      <c r="H55" s="323" t="s">
        <v>24</v>
      </c>
      <c r="I55" s="323"/>
      <c r="J55" s="323"/>
      <c r="M55" s="65">
        <f>IF('STEP 5 - A'!M477="yes",1,0)</f>
        <v>0</v>
      </c>
      <c r="N55" s="30" t="str">
        <f>'STEP 5 - A'!O477</f>
        <v>in progress…</v>
      </c>
      <c r="R55" s="1"/>
      <c r="S55" s="1"/>
      <c r="T55" s="1"/>
      <c r="U55" s="1"/>
      <c r="BM55" s="3"/>
      <c r="BN55" s="3"/>
      <c r="BO55" s="3"/>
      <c r="BP55" s="3"/>
      <c r="BQ55" s="3"/>
      <c r="BR55" s="3"/>
      <c r="BS55" s="3"/>
      <c r="BT55" s="3"/>
      <c r="BU55" s="3"/>
      <c r="BV55" s="3"/>
      <c r="BW55" s="3"/>
      <c r="BX55" s="3"/>
      <c r="BY55" s="3"/>
      <c r="BZ55" s="3"/>
      <c r="CA55" s="3"/>
      <c r="CB55" s="3"/>
      <c r="CC55" s="3"/>
      <c r="CD55" s="3"/>
      <c r="CE55" s="3"/>
      <c r="CF55" s="3"/>
      <c r="CG55" s="3"/>
      <c r="CH55" s="3"/>
      <c r="CI55" s="3"/>
      <c r="CJ55" s="3"/>
      <c r="CK55" s="3"/>
      <c r="CL55" s="3"/>
      <c r="CM55" s="3"/>
      <c r="CN55" s="3"/>
      <c r="CO55" s="3"/>
      <c r="CP55" s="3"/>
      <c r="CQ55" s="3"/>
      <c r="CR55" s="3"/>
      <c r="CS55" s="3"/>
      <c r="CT55" s="3"/>
      <c r="CU55" s="3"/>
      <c r="CV55" s="3"/>
      <c r="CW55" s="3"/>
      <c r="CX55" s="3"/>
      <c r="CY55" s="3"/>
      <c r="CZ55" s="3"/>
      <c r="DA55" s="3"/>
      <c r="DB55" s="3"/>
      <c r="DC55" s="3"/>
      <c r="DD55" s="3"/>
      <c r="DE55" s="3"/>
      <c r="DF55" s="3"/>
      <c r="DG55" s="3"/>
      <c r="DH55" s="3"/>
      <c r="DI55" s="3"/>
      <c r="DJ55" s="3"/>
      <c r="DK55" s="3"/>
      <c r="DL55" s="3"/>
      <c r="DM55" s="3"/>
      <c r="DN55" s="3"/>
      <c r="DO55" s="3"/>
      <c r="DP55" s="3"/>
      <c r="DQ55" s="3"/>
      <c r="DR55" s="3"/>
      <c r="DS55" s="3"/>
      <c r="DT55" s="3"/>
      <c r="DU55" s="3"/>
      <c r="DV55" s="3"/>
      <c r="DW55" s="3"/>
      <c r="DX55" s="3"/>
      <c r="DY55" s="3"/>
      <c r="DZ55" s="3"/>
      <c r="EA55" s="3"/>
      <c r="EB55" s="3"/>
      <c r="EC55" s="3"/>
      <c r="ED55" s="3"/>
      <c r="EE55" s="3"/>
      <c r="EF55" s="3"/>
      <c r="EG55" s="3"/>
      <c r="EH55" s="3"/>
      <c r="EI55" s="3"/>
      <c r="EJ55" s="3"/>
      <c r="EK55" s="3"/>
      <c r="EL55" s="3"/>
      <c r="EM55" s="3"/>
      <c r="EN55" s="3"/>
      <c r="EO55" s="3"/>
      <c r="EP55" s="3"/>
      <c r="EQ55" s="3"/>
      <c r="ER55" s="3"/>
      <c r="ES55" s="3"/>
      <c r="ET55" s="3"/>
      <c r="EU55" s="3"/>
      <c r="EV55" s="3"/>
      <c r="EW55" s="3"/>
      <c r="EX55" s="3"/>
      <c r="EY55" s="3"/>
      <c r="EZ55" s="3"/>
      <c r="FA55" s="3"/>
      <c r="FB55" s="3"/>
      <c r="FC55" s="3"/>
      <c r="FD55" s="3"/>
      <c r="FE55" s="3"/>
      <c r="FF55" s="3"/>
      <c r="FG55" s="3"/>
      <c r="FH55" s="3"/>
      <c r="FI55" s="3"/>
      <c r="FJ55" s="3"/>
      <c r="FK55" s="3"/>
    </row>
    <row r="56" spans="6:167" x14ac:dyDescent="0.2">
      <c r="G56" s="2"/>
      <c r="N56" s="5"/>
      <c r="R56" s="1"/>
      <c r="S56" s="1"/>
      <c r="T56" s="1"/>
      <c r="U56" s="1"/>
      <c r="BM56" s="3"/>
      <c r="BN56" s="3"/>
      <c r="BO56" s="3"/>
      <c r="BP56" s="3"/>
      <c r="BQ56" s="3"/>
      <c r="BR56" s="3"/>
      <c r="BS56" s="3"/>
      <c r="BT56" s="3"/>
      <c r="BU56" s="3"/>
      <c r="BV56" s="3"/>
      <c r="BW56" s="3"/>
      <c r="BX56" s="3"/>
      <c r="BY56" s="3"/>
      <c r="BZ56" s="3"/>
      <c r="CA56" s="3"/>
      <c r="CB56" s="3"/>
      <c r="CC56" s="3"/>
      <c r="CD56" s="3"/>
      <c r="CE56" s="3"/>
      <c r="CF56" s="3"/>
      <c r="CG56" s="3"/>
      <c r="CH56" s="3"/>
      <c r="CI56" s="3"/>
      <c r="CJ56" s="3"/>
      <c r="CK56" s="3"/>
      <c r="CL56" s="3"/>
      <c r="CM56" s="3"/>
      <c r="CN56" s="3"/>
      <c r="CO56" s="3"/>
      <c r="CP56" s="3"/>
      <c r="CQ56" s="3"/>
      <c r="CR56" s="3"/>
      <c r="CS56" s="3"/>
      <c r="CT56" s="3"/>
      <c r="CU56" s="3"/>
      <c r="CV56" s="3"/>
      <c r="CW56" s="3"/>
      <c r="CX56" s="3"/>
      <c r="CY56" s="3"/>
      <c r="CZ56" s="3"/>
      <c r="DA56" s="3"/>
      <c r="DB56" s="3"/>
      <c r="DC56" s="3"/>
      <c r="DD56" s="3"/>
      <c r="DE56" s="3"/>
      <c r="DF56" s="3"/>
      <c r="DG56" s="3"/>
      <c r="DH56" s="3"/>
      <c r="DI56" s="3"/>
      <c r="DJ56" s="3"/>
      <c r="DK56" s="3"/>
      <c r="DL56" s="3"/>
      <c r="DM56" s="3"/>
      <c r="DN56" s="3"/>
      <c r="DO56" s="3"/>
      <c r="DP56" s="3"/>
      <c r="DQ56" s="3"/>
      <c r="DR56" s="3"/>
      <c r="DS56" s="3"/>
      <c r="DT56" s="3"/>
      <c r="DU56" s="3"/>
      <c r="DV56" s="3"/>
      <c r="DW56" s="3"/>
      <c r="DX56" s="3"/>
      <c r="DY56" s="3"/>
      <c r="DZ56" s="3"/>
      <c r="EA56" s="3"/>
      <c r="EB56" s="3"/>
      <c r="EC56" s="3"/>
      <c r="ED56" s="3"/>
      <c r="EE56" s="3"/>
      <c r="EF56" s="3"/>
      <c r="EG56" s="3"/>
      <c r="EH56" s="3"/>
      <c r="EI56" s="3"/>
      <c r="EJ56" s="3"/>
      <c r="EK56" s="3"/>
      <c r="EL56" s="3"/>
      <c r="EM56" s="3"/>
      <c r="EN56" s="3"/>
      <c r="EO56" s="3"/>
      <c r="EP56" s="3"/>
      <c r="EQ56" s="3"/>
      <c r="ER56" s="3"/>
      <c r="ES56" s="3"/>
      <c r="ET56" s="3"/>
      <c r="EU56" s="3"/>
      <c r="EV56" s="3"/>
      <c r="EW56" s="3"/>
      <c r="EX56" s="3"/>
      <c r="EY56" s="3"/>
      <c r="EZ56" s="3"/>
      <c r="FA56" s="3"/>
      <c r="FB56" s="3"/>
      <c r="FC56" s="3"/>
      <c r="FD56" s="3"/>
      <c r="FE56" s="3"/>
      <c r="FF56" s="3"/>
      <c r="FG56" s="3"/>
      <c r="FH56" s="3"/>
      <c r="FI56" s="3"/>
      <c r="FJ56" s="3"/>
      <c r="FK56" s="3"/>
    </row>
    <row r="57" spans="6:167" ht="12.75" customHeight="1" x14ac:dyDescent="0.2">
      <c r="G57" s="2"/>
      <c r="H57" s="323" t="s">
        <v>25</v>
      </c>
      <c r="I57" s="323"/>
      <c r="J57" s="323"/>
      <c r="N57" s="66" t="s">
        <v>68</v>
      </c>
      <c r="R57" s="315" t="s">
        <v>336</v>
      </c>
      <c r="S57" s="316"/>
      <c r="T57" s="316"/>
      <c r="U57" s="316"/>
      <c r="BM57" s="3"/>
      <c r="BN57" s="3"/>
      <c r="BO57" s="3"/>
      <c r="BP57" s="3"/>
      <c r="BQ57" s="3"/>
      <c r="BR57" s="3"/>
      <c r="BS57" s="3"/>
      <c r="BT57" s="3"/>
      <c r="BU57" s="3"/>
      <c r="BV57" s="3"/>
      <c r="BW57" s="3"/>
      <c r="BX57" s="3"/>
      <c r="BY57" s="3"/>
      <c r="BZ57" s="3"/>
      <c r="CA57" s="3"/>
      <c r="CB57" s="3"/>
      <c r="CC57" s="3"/>
      <c r="CD57" s="3"/>
      <c r="CE57" s="3"/>
      <c r="CF57" s="3"/>
      <c r="CG57" s="3"/>
      <c r="CH57" s="3"/>
      <c r="CI57" s="3"/>
      <c r="CJ57" s="3"/>
      <c r="CK57" s="3"/>
      <c r="CL57" s="3"/>
      <c r="CM57" s="3"/>
      <c r="CN57" s="3"/>
      <c r="CO57" s="3"/>
      <c r="CP57" s="3"/>
      <c r="CQ57" s="3"/>
      <c r="CR57" s="3"/>
      <c r="CS57" s="3"/>
      <c r="CT57" s="3"/>
      <c r="CU57" s="3"/>
      <c r="CV57" s="3"/>
      <c r="CW57" s="3"/>
      <c r="CX57" s="3"/>
      <c r="CY57" s="3"/>
      <c r="CZ57" s="3"/>
      <c r="DA57" s="3"/>
      <c r="DB57" s="3"/>
      <c r="DC57" s="3"/>
      <c r="DD57" s="3"/>
      <c r="DE57" s="3"/>
      <c r="DF57" s="3"/>
      <c r="DG57" s="3"/>
      <c r="DH57" s="3"/>
      <c r="DI57" s="3"/>
      <c r="DJ57" s="3"/>
      <c r="DK57" s="3"/>
      <c r="DL57" s="3"/>
      <c r="DM57" s="3"/>
      <c r="DN57" s="3"/>
      <c r="DO57" s="3"/>
      <c r="DP57" s="3"/>
      <c r="DQ57" s="3"/>
      <c r="DR57" s="3"/>
      <c r="DS57" s="3"/>
      <c r="DT57" s="3"/>
      <c r="DU57" s="3"/>
      <c r="DV57" s="3"/>
      <c r="DW57" s="3"/>
      <c r="DX57" s="3"/>
      <c r="DY57" s="3"/>
      <c r="DZ57" s="3"/>
      <c r="EA57" s="3"/>
      <c r="EB57" s="3"/>
      <c r="EC57" s="3"/>
      <c r="ED57" s="3"/>
      <c r="EE57" s="3"/>
      <c r="EF57" s="3"/>
      <c r="EG57" s="3"/>
      <c r="EH57" s="3"/>
      <c r="EI57" s="3"/>
      <c r="EJ57" s="3"/>
      <c r="EK57" s="3"/>
      <c r="EL57" s="3"/>
      <c r="EM57" s="3"/>
      <c r="EN57" s="3"/>
      <c r="EO57" s="3"/>
      <c r="EP57" s="3"/>
      <c r="EQ57" s="3"/>
      <c r="ER57" s="3"/>
      <c r="ES57" s="3"/>
      <c r="ET57" s="3"/>
      <c r="EU57" s="3"/>
      <c r="EV57" s="3"/>
      <c r="EW57" s="3"/>
      <c r="EX57" s="3"/>
      <c r="EY57" s="3"/>
      <c r="EZ57" s="3"/>
      <c r="FA57" s="3"/>
      <c r="FB57" s="3"/>
      <c r="FC57" s="3"/>
      <c r="FD57" s="3"/>
      <c r="FE57" s="3"/>
      <c r="FF57" s="3"/>
      <c r="FG57" s="3"/>
      <c r="FH57" s="3"/>
      <c r="FI57" s="3"/>
      <c r="FJ57" s="3"/>
      <c r="FK57" s="3"/>
    </row>
    <row r="58" spans="6:167" ht="12.75" customHeight="1" x14ac:dyDescent="0.2">
      <c r="G58" s="2"/>
      <c r="N58" s="67"/>
      <c r="R58" s="316"/>
      <c r="S58" s="316"/>
      <c r="T58" s="316"/>
      <c r="U58" s="316"/>
      <c r="BM58" s="3"/>
      <c r="BN58" s="3"/>
      <c r="BO58" s="3"/>
      <c r="BP58" s="3"/>
      <c r="BQ58" s="3"/>
      <c r="BR58" s="3"/>
      <c r="BS58" s="3"/>
      <c r="BT58" s="3"/>
      <c r="BU58" s="3"/>
      <c r="BV58" s="3"/>
      <c r="BW58" s="3"/>
      <c r="BX58" s="3"/>
      <c r="BY58" s="3"/>
      <c r="BZ58" s="3"/>
      <c r="CA58" s="3"/>
      <c r="CB58" s="3"/>
      <c r="CC58" s="3"/>
      <c r="CD58" s="3"/>
      <c r="CE58" s="3"/>
      <c r="CF58" s="3"/>
      <c r="CG58" s="3"/>
      <c r="CH58" s="3"/>
      <c r="CI58" s="3"/>
      <c r="CJ58" s="3"/>
      <c r="CK58" s="3"/>
      <c r="CL58" s="3"/>
      <c r="CM58" s="3"/>
      <c r="CN58" s="3"/>
      <c r="CO58" s="3"/>
      <c r="CP58" s="3"/>
      <c r="CQ58" s="3"/>
      <c r="CR58" s="3"/>
      <c r="CS58" s="3"/>
      <c r="CT58" s="3"/>
      <c r="CU58" s="3"/>
      <c r="CV58" s="3"/>
      <c r="CW58" s="3"/>
      <c r="CX58" s="3"/>
      <c r="CY58" s="3"/>
      <c r="CZ58" s="3"/>
      <c r="DA58" s="3"/>
      <c r="DB58" s="3"/>
      <c r="DC58" s="3"/>
      <c r="DD58" s="3"/>
      <c r="DE58" s="3"/>
      <c r="DF58" s="3"/>
      <c r="DG58" s="3"/>
      <c r="DH58" s="3"/>
      <c r="DI58" s="3"/>
      <c r="DJ58" s="3"/>
      <c r="DK58" s="3"/>
      <c r="DL58" s="3"/>
      <c r="DM58" s="3"/>
      <c r="DN58" s="3"/>
      <c r="DO58" s="3"/>
      <c r="DP58" s="3"/>
      <c r="DQ58" s="3"/>
      <c r="DR58" s="3"/>
      <c r="DS58" s="3"/>
      <c r="DT58" s="3"/>
      <c r="DU58" s="3"/>
      <c r="DV58" s="3"/>
      <c r="DW58" s="3"/>
      <c r="DX58" s="3"/>
      <c r="DY58" s="3"/>
      <c r="DZ58" s="3"/>
      <c r="EA58" s="3"/>
      <c r="EB58" s="3"/>
      <c r="EC58" s="3"/>
      <c r="ED58" s="3"/>
      <c r="EE58" s="3"/>
      <c r="EF58" s="3"/>
      <c r="EG58" s="3"/>
      <c r="EH58" s="3"/>
      <c r="EI58" s="3"/>
      <c r="EJ58" s="3"/>
      <c r="EK58" s="3"/>
      <c r="EL58" s="3"/>
      <c r="EM58" s="3"/>
      <c r="EN58" s="3"/>
      <c r="EO58" s="3"/>
      <c r="EP58" s="3"/>
      <c r="EQ58" s="3"/>
      <c r="ER58" s="3"/>
      <c r="ES58" s="3"/>
      <c r="ET58" s="3"/>
      <c r="EU58" s="3"/>
      <c r="EV58" s="3"/>
      <c r="EW58" s="3"/>
      <c r="EX58" s="3"/>
      <c r="EY58" s="3"/>
      <c r="EZ58" s="3"/>
      <c r="FA58" s="3"/>
      <c r="FB58" s="3"/>
      <c r="FC58" s="3"/>
      <c r="FD58" s="3"/>
      <c r="FE58" s="3"/>
      <c r="FF58" s="3"/>
      <c r="FG58" s="3"/>
      <c r="FH58" s="3"/>
      <c r="FI58" s="3"/>
      <c r="FJ58" s="3"/>
      <c r="FK58" s="3"/>
    </row>
    <row r="59" spans="6:167" x14ac:dyDescent="0.2">
      <c r="G59" s="2"/>
      <c r="H59" s="323" t="s">
        <v>27</v>
      </c>
      <c r="I59" s="323"/>
      <c r="J59" s="323"/>
      <c r="N59" s="66" t="s">
        <v>68</v>
      </c>
      <c r="R59" s="316"/>
      <c r="S59" s="316"/>
      <c r="T59" s="316"/>
      <c r="U59" s="316"/>
      <c r="BM59" s="3"/>
      <c r="BN59" s="3"/>
      <c r="BO59" s="3"/>
      <c r="BP59" s="3"/>
      <c r="BQ59" s="3"/>
      <c r="BR59" s="3"/>
      <c r="BS59" s="3"/>
      <c r="BT59" s="3"/>
      <c r="BU59" s="3"/>
      <c r="BV59" s="3"/>
      <c r="BW59" s="3"/>
      <c r="BX59" s="3"/>
      <c r="BY59" s="3"/>
      <c r="BZ59" s="3"/>
      <c r="CA59" s="3"/>
      <c r="CB59" s="3"/>
      <c r="CC59" s="3"/>
      <c r="CD59" s="3"/>
      <c r="CE59" s="3"/>
      <c r="CF59" s="3"/>
      <c r="CG59" s="3"/>
      <c r="CH59" s="3"/>
      <c r="CI59" s="3"/>
      <c r="CJ59" s="3"/>
      <c r="CK59" s="3"/>
      <c r="CL59" s="3"/>
      <c r="CM59" s="3"/>
      <c r="CN59" s="3"/>
      <c r="CO59" s="3"/>
      <c r="CP59" s="3"/>
      <c r="CQ59" s="3"/>
      <c r="CR59" s="3"/>
      <c r="CS59" s="3"/>
      <c r="CT59" s="3"/>
      <c r="CU59" s="3"/>
      <c r="CV59" s="3"/>
      <c r="CW59" s="3"/>
      <c r="CX59" s="3"/>
      <c r="CY59" s="3"/>
      <c r="CZ59" s="3"/>
      <c r="DA59" s="3"/>
      <c r="DB59" s="3"/>
      <c r="DC59" s="3"/>
      <c r="DD59" s="3"/>
      <c r="DE59" s="3"/>
      <c r="DF59" s="3"/>
      <c r="DG59" s="3"/>
      <c r="DH59" s="3"/>
      <c r="DI59" s="3"/>
      <c r="DJ59" s="3"/>
      <c r="DK59" s="3"/>
      <c r="DL59" s="3"/>
      <c r="DM59" s="3"/>
      <c r="DN59" s="3"/>
      <c r="DO59" s="3"/>
      <c r="DP59" s="3"/>
      <c r="DQ59" s="3"/>
      <c r="DR59" s="3"/>
      <c r="DS59" s="3"/>
      <c r="DT59" s="3"/>
      <c r="DU59" s="3"/>
      <c r="DV59" s="3"/>
      <c r="DW59" s="3"/>
      <c r="DX59" s="3"/>
      <c r="DY59" s="3"/>
      <c r="DZ59" s="3"/>
      <c r="EA59" s="3"/>
      <c r="EB59" s="3"/>
      <c r="EC59" s="3"/>
      <c r="ED59" s="3"/>
      <c r="EE59" s="3"/>
      <c r="EF59" s="3"/>
      <c r="EG59" s="3"/>
      <c r="EH59" s="3"/>
      <c r="EI59" s="3"/>
      <c r="EJ59" s="3"/>
      <c r="EK59" s="3"/>
      <c r="EL59" s="3"/>
      <c r="EM59" s="3"/>
      <c r="EN59" s="3"/>
      <c r="EO59" s="3"/>
      <c r="EP59" s="3"/>
      <c r="EQ59" s="3"/>
      <c r="ER59" s="3"/>
      <c r="ES59" s="3"/>
      <c r="ET59" s="3"/>
      <c r="EU59" s="3"/>
      <c r="EV59" s="3"/>
      <c r="EW59" s="3"/>
      <c r="EX59" s="3"/>
      <c r="EY59" s="3"/>
      <c r="EZ59" s="3"/>
      <c r="FA59" s="3"/>
      <c r="FB59" s="3"/>
      <c r="FC59" s="3"/>
      <c r="FD59" s="3"/>
      <c r="FE59" s="3"/>
      <c r="FF59" s="3"/>
      <c r="FG59" s="3"/>
      <c r="FH59" s="3"/>
      <c r="FI59" s="3"/>
      <c r="FJ59" s="3"/>
      <c r="FK59" s="3"/>
    </row>
    <row r="60" spans="6:167" x14ac:dyDescent="0.2">
      <c r="G60" s="2"/>
      <c r="M60" s="5"/>
      <c r="R60" s="316"/>
      <c r="S60" s="316"/>
      <c r="T60" s="316"/>
      <c r="U60" s="316"/>
      <c r="BM60" s="3"/>
      <c r="BN60" s="3"/>
      <c r="BO60" s="3"/>
      <c r="BP60" s="3"/>
      <c r="BQ60" s="3"/>
      <c r="BR60" s="3"/>
      <c r="BS60" s="3"/>
      <c r="BT60" s="3"/>
      <c r="BU60" s="3"/>
      <c r="BV60" s="3"/>
      <c r="BW60" s="3"/>
      <c r="BX60" s="3"/>
      <c r="BY60" s="3"/>
      <c r="BZ60" s="3"/>
      <c r="CA60" s="3"/>
      <c r="CB60" s="3"/>
      <c r="CC60" s="3"/>
      <c r="CD60" s="3"/>
      <c r="CE60" s="3"/>
      <c r="CF60" s="3"/>
      <c r="CG60" s="3"/>
      <c r="CH60" s="3"/>
      <c r="CI60" s="3"/>
      <c r="CJ60" s="3"/>
      <c r="CK60" s="3"/>
      <c r="CL60" s="3"/>
      <c r="CM60" s="3"/>
      <c r="CN60" s="3"/>
      <c r="CO60" s="3"/>
      <c r="CP60" s="3"/>
      <c r="CQ60" s="3"/>
      <c r="CR60" s="3"/>
      <c r="CS60" s="3"/>
      <c r="CT60" s="3"/>
      <c r="CU60" s="3"/>
      <c r="CV60" s="3"/>
      <c r="CW60" s="3"/>
      <c r="CX60" s="3"/>
      <c r="CY60" s="3"/>
      <c r="CZ60" s="3"/>
      <c r="DA60" s="3"/>
      <c r="DB60" s="3"/>
      <c r="DC60" s="3"/>
      <c r="DD60" s="3"/>
      <c r="DE60" s="3"/>
      <c r="DF60" s="3"/>
      <c r="DG60" s="3"/>
      <c r="DH60" s="3"/>
      <c r="DI60" s="3"/>
      <c r="DJ60" s="3"/>
      <c r="DK60" s="3"/>
      <c r="DL60" s="3"/>
      <c r="DM60" s="3"/>
      <c r="DN60" s="3"/>
      <c r="DO60" s="3"/>
      <c r="DP60" s="3"/>
      <c r="DQ60" s="3"/>
      <c r="DR60" s="3"/>
      <c r="DS60" s="3"/>
      <c r="DT60" s="3"/>
      <c r="DU60" s="3"/>
      <c r="DV60" s="3"/>
      <c r="DW60" s="3"/>
      <c r="DX60" s="3"/>
      <c r="DY60" s="3"/>
      <c r="DZ60" s="3"/>
      <c r="EA60" s="3"/>
      <c r="EB60" s="3"/>
      <c r="EC60" s="3"/>
      <c r="ED60" s="3"/>
      <c r="EE60" s="3"/>
      <c r="EF60" s="3"/>
      <c r="EG60" s="3"/>
      <c r="EH60" s="3"/>
      <c r="EI60" s="3"/>
      <c r="EJ60" s="3"/>
      <c r="EK60" s="3"/>
      <c r="EL60" s="3"/>
      <c r="EM60" s="3"/>
      <c r="EN60" s="3"/>
      <c r="EO60" s="3"/>
      <c r="EP60" s="3"/>
      <c r="EQ60" s="3"/>
      <c r="ER60" s="3"/>
      <c r="ES60" s="3"/>
      <c r="ET60" s="3"/>
      <c r="EU60" s="3"/>
      <c r="EV60" s="3"/>
      <c r="EW60" s="3"/>
      <c r="EX60" s="3"/>
      <c r="EY60" s="3"/>
      <c r="EZ60" s="3"/>
      <c r="FA60" s="3"/>
      <c r="FB60" s="3"/>
      <c r="FC60" s="3"/>
      <c r="FD60" s="3"/>
      <c r="FE60" s="3"/>
      <c r="FF60" s="3"/>
      <c r="FG60" s="3"/>
      <c r="FH60" s="3"/>
      <c r="FI60" s="3"/>
      <c r="FJ60" s="3"/>
      <c r="FK60" s="3"/>
    </row>
    <row r="61" spans="6:167" x14ac:dyDescent="0.2">
      <c r="G61" s="2"/>
      <c r="M61" s="5"/>
      <c r="R61" s="314"/>
      <c r="S61" s="314"/>
      <c r="T61" s="314"/>
      <c r="U61" s="314"/>
      <c r="BM61" s="3"/>
      <c r="BN61" s="3"/>
      <c r="BO61" s="3"/>
      <c r="BP61" s="3"/>
      <c r="BQ61" s="3"/>
      <c r="BR61" s="3"/>
      <c r="BS61" s="3"/>
      <c r="BT61" s="3"/>
      <c r="BU61" s="3"/>
      <c r="BV61" s="3"/>
      <c r="BW61" s="3"/>
      <c r="BX61" s="3"/>
      <c r="BY61" s="3"/>
      <c r="BZ61" s="3"/>
      <c r="CA61" s="3"/>
      <c r="CB61" s="3"/>
      <c r="CC61" s="3"/>
      <c r="CD61" s="3"/>
      <c r="CE61" s="3"/>
      <c r="CF61" s="3"/>
      <c r="CG61" s="3"/>
      <c r="CH61" s="3"/>
      <c r="CI61" s="3"/>
      <c r="CJ61" s="3"/>
      <c r="CK61" s="3"/>
      <c r="CL61" s="3"/>
      <c r="CM61" s="3"/>
      <c r="CN61" s="3"/>
      <c r="CO61" s="3"/>
      <c r="CP61" s="3"/>
      <c r="CQ61" s="3"/>
      <c r="CR61" s="3"/>
      <c r="CS61" s="3"/>
      <c r="CT61" s="3"/>
      <c r="CU61" s="3"/>
      <c r="CV61" s="3"/>
      <c r="CW61" s="3"/>
      <c r="CX61" s="3"/>
      <c r="CY61" s="3"/>
      <c r="CZ61" s="3"/>
      <c r="DA61" s="3"/>
      <c r="DB61" s="3"/>
      <c r="DC61" s="3"/>
      <c r="DD61" s="3"/>
      <c r="DE61" s="3"/>
      <c r="DF61" s="3"/>
      <c r="DG61" s="3"/>
      <c r="DH61" s="3"/>
      <c r="DI61" s="3"/>
      <c r="DJ61" s="3"/>
      <c r="DK61" s="3"/>
      <c r="DL61" s="3"/>
      <c r="DM61" s="3"/>
      <c r="DN61" s="3"/>
      <c r="DO61" s="3"/>
      <c r="DP61" s="3"/>
      <c r="DQ61" s="3"/>
      <c r="DR61" s="3"/>
      <c r="DS61" s="3"/>
      <c r="DT61" s="3"/>
      <c r="DU61" s="3"/>
      <c r="DV61" s="3"/>
      <c r="DW61" s="3"/>
      <c r="DX61" s="3"/>
      <c r="DY61" s="3"/>
      <c r="DZ61" s="3"/>
      <c r="EA61" s="3"/>
      <c r="EB61" s="3"/>
      <c r="EC61" s="3"/>
      <c r="ED61" s="3"/>
      <c r="EE61" s="3"/>
      <c r="EF61" s="3"/>
      <c r="EG61" s="3"/>
      <c r="EH61" s="3"/>
      <c r="EI61" s="3"/>
      <c r="EJ61" s="3"/>
      <c r="EK61" s="3"/>
      <c r="EL61" s="3"/>
      <c r="EM61" s="3"/>
      <c r="EN61" s="3"/>
      <c r="EO61" s="3"/>
      <c r="EP61" s="3"/>
      <c r="EQ61" s="3"/>
      <c r="ER61" s="3"/>
      <c r="ES61" s="3"/>
      <c r="ET61" s="3"/>
      <c r="EU61" s="3"/>
      <c r="EV61" s="3"/>
      <c r="EW61" s="3"/>
      <c r="EX61" s="3"/>
      <c r="EY61" s="3"/>
      <c r="EZ61" s="3"/>
      <c r="FA61" s="3"/>
      <c r="FB61" s="3"/>
      <c r="FC61" s="3"/>
      <c r="FD61" s="3"/>
      <c r="FE61" s="3"/>
      <c r="FF61" s="3"/>
      <c r="FG61" s="3"/>
      <c r="FH61" s="3"/>
      <c r="FI61" s="3"/>
      <c r="FJ61" s="3"/>
      <c r="FK61" s="3"/>
    </row>
    <row r="62" spans="6:167" x14ac:dyDescent="0.2">
      <c r="G62" s="2"/>
      <c r="M62" s="5"/>
      <c r="R62" s="1"/>
      <c r="S62" s="1"/>
      <c r="T62" s="1"/>
      <c r="U62" s="1"/>
      <c r="BM62" s="3"/>
      <c r="BN62" s="3"/>
      <c r="BO62" s="3"/>
      <c r="BP62" s="3"/>
      <c r="BQ62" s="3"/>
      <c r="BR62" s="3"/>
      <c r="BS62" s="3"/>
      <c r="BT62" s="3"/>
      <c r="BU62" s="3"/>
      <c r="BV62" s="3"/>
      <c r="BW62" s="3"/>
      <c r="BX62" s="3"/>
      <c r="BY62" s="3"/>
      <c r="BZ62" s="3"/>
      <c r="CA62" s="3"/>
      <c r="CB62" s="3"/>
      <c r="CC62" s="3"/>
      <c r="CD62" s="3"/>
      <c r="CE62" s="3"/>
      <c r="CF62" s="3"/>
      <c r="CG62" s="3"/>
      <c r="CH62" s="3"/>
      <c r="CI62" s="3"/>
      <c r="CJ62" s="3"/>
      <c r="CK62" s="3"/>
      <c r="CL62" s="3"/>
      <c r="CM62" s="3"/>
      <c r="CN62" s="3"/>
      <c r="CO62" s="3"/>
      <c r="CP62" s="3"/>
      <c r="CQ62" s="3"/>
      <c r="CR62" s="3"/>
      <c r="CS62" s="3"/>
      <c r="CT62" s="3"/>
      <c r="CU62" s="3"/>
      <c r="CV62" s="3"/>
      <c r="CW62" s="3"/>
      <c r="CX62" s="3"/>
      <c r="CY62" s="3"/>
      <c r="CZ62" s="3"/>
      <c r="DA62" s="3"/>
      <c r="DB62" s="3"/>
      <c r="DC62" s="3"/>
      <c r="DD62" s="3"/>
      <c r="DE62" s="3"/>
      <c r="DF62" s="3"/>
      <c r="DG62" s="3"/>
      <c r="DH62" s="3"/>
      <c r="DI62" s="3"/>
      <c r="DJ62" s="3"/>
      <c r="DK62" s="3"/>
      <c r="DL62" s="3"/>
      <c r="DM62" s="3"/>
      <c r="DN62" s="3"/>
      <c r="DO62" s="3"/>
      <c r="DP62" s="3"/>
      <c r="DQ62" s="3"/>
      <c r="DR62" s="3"/>
      <c r="DS62" s="3"/>
      <c r="DT62" s="3"/>
      <c r="DU62" s="3"/>
      <c r="DV62" s="3"/>
      <c r="DW62" s="3"/>
      <c r="DX62" s="3"/>
      <c r="DY62" s="3"/>
      <c r="DZ62" s="3"/>
      <c r="EA62" s="3"/>
      <c r="EB62" s="3"/>
      <c r="EC62" s="3"/>
      <c r="ED62" s="3"/>
      <c r="EE62" s="3"/>
      <c r="EF62" s="3"/>
      <c r="EG62" s="3"/>
      <c r="EH62" s="3"/>
      <c r="EI62" s="3"/>
      <c r="EJ62" s="3"/>
      <c r="EK62" s="3"/>
      <c r="EL62" s="3"/>
      <c r="EM62" s="3"/>
      <c r="EN62" s="3"/>
      <c r="EO62" s="3"/>
      <c r="EP62" s="3"/>
      <c r="EQ62" s="3"/>
      <c r="ER62" s="3"/>
      <c r="ES62" s="3"/>
      <c r="ET62" s="3"/>
      <c r="EU62" s="3"/>
      <c r="EV62" s="3"/>
      <c r="EW62" s="3"/>
      <c r="EX62" s="3"/>
      <c r="EY62" s="3"/>
      <c r="EZ62" s="3"/>
      <c r="FA62" s="3"/>
      <c r="FB62" s="3"/>
      <c r="FC62" s="3"/>
      <c r="FD62" s="3"/>
      <c r="FE62" s="3"/>
      <c r="FF62" s="3"/>
      <c r="FG62" s="3"/>
      <c r="FH62" s="3"/>
      <c r="FI62" s="3"/>
      <c r="FJ62" s="3"/>
      <c r="FK62" s="3"/>
    </row>
    <row r="63" spans="6:167" s="3" customFormat="1" x14ac:dyDescent="0.2">
      <c r="F63" s="1"/>
      <c r="G63" s="1"/>
      <c r="H63" s="1"/>
      <c r="I63" s="1"/>
      <c r="J63" s="1"/>
      <c r="K63" s="1"/>
      <c r="L63" s="1"/>
      <c r="M63" s="1"/>
      <c r="N63" s="1"/>
      <c r="O63" s="1"/>
      <c r="P63" s="1"/>
      <c r="R63" s="1"/>
      <c r="S63" s="1"/>
      <c r="T63" s="1"/>
      <c r="U63" s="1"/>
    </row>
    <row r="64" spans="6:167" s="3" customFormat="1" x14ac:dyDescent="0.2">
      <c r="R64" s="1"/>
      <c r="S64" s="1"/>
      <c r="T64" s="1"/>
      <c r="U64" s="1"/>
    </row>
    <row r="65" spans="6:21" s="3" customFormat="1" x14ac:dyDescent="0.2">
      <c r="F65" s="1"/>
      <c r="G65" s="1"/>
      <c r="H65" s="1"/>
      <c r="I65" s="1"/>
      <c r="J65" s="1"/>
      <c r="K65" s="1"/>
      <c r="L65" s="1"/>
      <c r="M65" s="1"/>
      <c r="N65" s="1"/>
      <c r="O65" s="1"/>
      <c r="P65" s="1"/>
      <c r="R65" s="1"/>
      <c r="S65" s="1"/>
      <c r="T65" s="1"/>
      <c r="U65" s="1"/>
    </row>
    <row r="66" spans="6:21" s="3" customFormat="1" x14ac:dyDescent="0.2">
      <c r="F66" s="321" t="s">
        <v>364</v>
      </c>
      <c r="G66" s="321"/>
      <c r="H66" s="321"/>
      <c r="I66" s="321"/>
      <c r="J66" s="321"/>
      <c r="K66" s="321"/>
      <c r="L66" s="321"/>
      <c r="M66" s="321"/>
      <c r="N66" s="321"/>
      <c r="O66" s="321"/>
      <c r="P66" s="321"/>
    </row>
    <row r="67" spans="6:21" s="3" customFormat="1" x14ac:dyDescent="0.2">
      <c r="F67" s="1"/>
      <c r="G67" s="1"/>
      <c r="H67" s="1"/>
      <c r="I67" s="1"/>
      <c r="J67" s="1"/>
      <c r="K67" s="1"/>
      <c r="L67" s="1"/>
      <c r="M67" s="1"/>
      <c r="N67" s="1"/>
      <c r="O67" s="1"/>
      <c r="P67" s="1"/>
    </row>
    <row r="68" spans="6:21" s="3" customFormat="1" x14ac:dyDescent="0.2"/>
    <row r="69" spans="6:21" s="3" customFormat="1" x14ac:dyDescent="0.2"/>
    <row r="70" spans="6:21" s="3" customFormat="1" x14ac:dyDescent="0.2"/>
    <row r="71" spans="6:21" s="3" customFormat="1" x14ac:dyDescent="0.2"/>
    <row r="72" spans="6:21" s="3" customFormat="1" x14ac:dyDescent="0.2"/>
    <row r="73" spans="6:21" s="3" customFormat="1" x14ac:dyDescent="0.2"/>
    <row r="74" spans="6:21" s="3" customFormat="1" x14ac:dyDescent="0.2"/>
    <row r="75" spans="6:21" s="3" customFormat="1" x14ac:dyDescent="0.2"/>
    <row r="76" spans="6:21" s="3" customFormat="1" x14ac:dyDescent="0.2"/>
    <row r="77" spans="6:21" s="3" customFormat="1" x14ac:dyDescent="0.2"/>
    <row r="78" spans="6:21" s="3" customFormat="1" x14ac:dyDescent="0.2"/>
    <row r="79" spans="6:21" s="3" customFormat="1" x14ac:dyDescent="0.2"/>
    <row r="80" spans="6:21" s="3" customFormat="1" x14ac:dyDescent="0.2"/>
    <row r="81" s="3" customFormat="1" x14ac:dyDescent="0.2"/>
    <row r="82" s="3" customFormat="1" x14ac:dyDescent="0.2"/>
    <row r="83" s="3" customFormat="1" x14ac:dyDescent="0.2"/>
    <row r="84" s="3" customFormat="1" x14ac:dyDescent="0.2"/>
    <row r="85" s="3" customFormat="1" x14ac:dyDescent="0.2"/>
    <row r="86" s="3" customFormat="1" x14ac:dyDescent="0.2"/>
    <row r="87" s="3" customFormat="1" x14ac:dyDescent="0.2"/>
    <row r="88" s="3" customFormat="1" x14ac:dyDescent="0.2"/>
    <row r="89" s="3" customFormat="1" x14ac:dyDescent="0.2"/>
    <row r="90" s="3" customFormat="1" x14ac:dyDescent="0.2"/>
    <row r="91" s="3" customFormat="1" x14ac:dyDescent="0.2"/>
    <row r="92" s="3" customFormat="1" x14ac:dyDescent="0.2"/>
    <row r="93" s="3" customFormat="1" x14ac:dyDescent="0.2"/>
    <row r="94" s="3" customFormat="1" x14ac:dyDescent="0.2"/>
    <row r="95" s="3" customFormat="1" x14ac:dyDescent="0.2"/>
    <row r="96" s="3" customFormat="1" x14ac:dyDescent="0.2"/>
    <row r="97" s="3" customFormat="1" x14ac:dyDescent="0.2"/>
    <row r="98" s="3" customFormat="1" x14ac:dyDescent="0.2"/>
    <row r="99" s="3" customFormat="1" x14ac:dyDescent="0.2"/>
    <row r="100" s="3" customFormat="1" x14ac:dyDescent="0.2"/>
    <row r="101" s="3" customFormat="1" x14ac:dyDescent="0.2"/>
    <row r="102" s="3" customFormat="1" x14ac:dyDescent="0.2"/>
    <row r="103" s="3" customFormat="1" x14ac:dyDescent="0.2"/>
    <row r="104" s="3" customFormat="1" x14ac:dyDescent="0.2"/>
    <row r="105" s="3" customFormat="1" x14ac:dyDescent="0.2"/>
    <row r="106" s="3" customFormat="1" x14ac:dyDescent="0.2"/>
    <row r="107" s="3" customFormat="1" x14ac:dyDescent="0.2"/>
    <row r="108" s="3" customFormat="1" x14ac:dyDescent="0.2"/>
    <row r="109" s="3" customFormat="1" x14ac:dyDescent="0.2"/>
    <row r="110" s="3" customFormat="1" x14ac:dyDescent="0.2"/>
    <row r="111" s="3" customFormat="1" x14ac:dyDescent="0.2"/>
    <row r="112" s="3" customFormat="1" x14ac:dyDescent="0.2"/>
    <row r="113" s="3" customFormat="1" x14ac:dyDescent="0.2"/>
    <row r="114" s="3" customFormat="1" x14ac:dyDescent="0.2"/>
    <row r="115" s="3" customFormat="1" x14ac:dyDescent="0.2"/>
    <row r="116" s="3" customFormat="1" x14ac:dyDescent="0.2"/>
    <row r="117" s="3" customFormat="1" x14ac:dyDescent="0.2"/>
    <row r="118" s="3" customFormat="1" x14ac:dyDescent="0.2"/>
    <row r="119" s="3" customFormat="1" x14ac:dyDescent="0.2"/>
    <row r="120" s="3" customFormat="1" x14ac:dyDescent="0.2"/>
    <row r="121" s="3" customFormat="1" x14ac:dyDescent="0.2"/>
    <row r="122" s="3" customFormat="1" x14ac:dyDescent="0.2"/>
    <row r="123" s="3" customFormat="1" x14ac:dyDescent="0.2"/>
    <row r="124" s="3" customFormat="1" x14ac:dyDescent="0.2"/>
    <row r="125" s="3" customFormat="1" x14ac:dyDescent="0.2"/>
    <row r="126" s="3" customFormat="1" x14ac:dyDescent="0.2"/>
    <row r="127" s="3" customFormat="1" x14ac:dyDescent="0.2"/>
    <row r="128" s="3" customFormat="1" x14ac:dyDescent="0.2"/>
    <row r="129" s="3" customFormat="1" x14ac:dyDescent="0.2"/>
    <row r="130" s="3" customFormat="1" x14ac:dyDescent="0.2"/>
    <row r="131" s="3" customFormat="1" x14ac:dyDescent="0.2"/>
    <row r="132" s="3" customFormat="1" x14ac:dyDescent="0.2"/>
    <row r="133" s="3" customFormat="1" x14ac:dyDescent="0.2"/>
    <row r="134" s="3" customFormat="1" x14ac:dyDescent="0.2"/>
    <row r="135" s="3" customFormat="1" x14ac:dyDescent="0.2"/>
    <row r="136" s="3" customFormat="1" x14ac:dyDescent="0.2"/>
    <row r="137" s="3" customFormat="1" x14ac:dyDescent="0.2"/>
    <row r="138" s="3" customFormat="1" x14ac:dyDescent="0.2"/>
    <row r="139" s="3" customFormat="1" x14ac:dyDescent="0.2"/>
    <row r="140" s="3" customFormat="1" x14ac:dyDescent="0.2"/>
    <row r="141" s="3" customFormat="1" x14ac:dyDescent="0.2"/>
    <row r="142" s="3" customFormat="1" x14ac:dyDescent="0.2"/>
    <row r="143" s="3" customFormat="1" x14ac:dyDescent="0.2"/>
    <row r="144" s="3" customFormat="1" x14ac:dyDescent="0.2"/>
    <row r="145" s="3" customFormat="1" x14ac:dyDescent="0.2"/>
    <row r="146" s="3" customFormat="1" x14ac:dyDescent="0.2"/>
    <row r="147" s="3" customFormat="1" x14ac:dyDescent="0.2"/>
    <row r="148" s="3" customFormat="1" x14ac:dyDescent="0.2"/>
    <row r="149" s="3" customFormat="1" x14ac:dyDescent="0.2"/>
    <row r="150" s="3" customFormat="1" x14ac:dyDescent="0.2"/>
    <row r="151" s="3" customFormat="1" x14ac:dyDescent="0.2"/>
    <row r="152" s="3" customFormat="1" x14ac:dyDescent="0.2"/>
    <row r="153" s="3" customFormat="1" x14ac:dyDescent="0.2"/>
    <row r="154" s="3" customFormat="1" x14ac:dyDescent="0.2"/>
    <row r="155" s="3" customFormat="1" x14ac:dyDescent="0.2"/>
    <row r="156" s="3" customFormat="1" x14ac:dyDescent="0.2"/>
    <row r="157" s="3" customFormat="1" x14ac:dyDescent="0.2"/>
    <row r="158" s="3" customFormat="1" x14ac:dyDescent="0.2"/>
    <row r="159" s="3" customFormat="1" x14ac:dyDescent="0.2"/>
    <row r="160" s="3" customFormat="1" x14ac:dyDescent="0.2"/>
    <row r="161" s="3" customFormat="1" x14ac:dyDescent="0.2"/>
    <row r="162" s="3" customFormat="1" x14ac:dyDescent="0.2"/>
    <row r="163" s="3" customFormat="1" x14ac:dyDescent="0.2"/>
    <row r="164" s="3" customFormat="1" x14ac:dyDescent="0.2"/>
    <row r="165" s="3" customFormat="1" x14ac:dyDescent="0.2"/>
    <row r="166" s="3" customFormat="1" x14ac:dyDescent="0.2"/>
    <row r="167" s="3" customFormat="1" x14ac:dyDescent="0.2"/>
    <row r="168" s="3" customFormat="1" x14ac:dyDescent="0.2"/>
    <row r="169" s="3" customFormat="1" x14ac:dyDescent="0.2"/>
    <row r="170" s="3" customFormat="1" x14ac:dyDescent="0.2"/>
    <row r="171" s="3" customFormat="1" x14ac:dyDescent="0.2"/>
    <row r="172" s="3" customFormat="1" x14ac:dyDescent="0.2"/>
    <row r="173" s="3" customFormat="1" x14ac:dyDescent="0.2"/>
    <row r="174" s="3" customFormat="1" x14ac:dyDescent="0.2"/>
    <row r="175" s="3" customFormat="1" x14ac:dyDescent="0.2"/>
    <row r="176" s="3" customFormat="1" x14ac:dyDescent="0.2"/>
    <row r="177" s="3" customFormat="1" x14ac:dyDescent="0.2"/>
    <row r="178" s="3" customFormat="1" x14ac:dyDescent="0.2"/>
    <row r="179" s="3" customFormat="1" x14ac:dyDescent="0.2"/>
    <row r="180" s="3" customFormat="1" x14ac:dyDescent="0.2"/>
    <row r="181" s="3" customFormat="1" x14ac:dyDescent="0.2"/>
    <row r="182" s="3" customFormat="1" x14ac:dyDescent="0.2"/>
    <row r="183" s="3" customFormat="1" x14ac:dyDescent="0.2"/>
    <row r="184" s="3" customFormat="1" x14ac:dyDescent="0.2"/>
    <row r="185" s="3" customFormat="1" x14ac:dyDescent="0.2"/>
    <row r="186" s="3" customFormat="1" x14ac:dyDescent="0.2"/>
    <row r="187" s="3" customFormat="1" x14ac:dyDescent="0.2"/>
    <row r="188" s="3" customFormat="1" x14ac:dyDescent="0.2"/>
    <row r="189" s="3" customFormat="1" x14ac:dyDescent="0.2"/>
    <row r="190" s="3" customFormat="1" x14ac:dyDescent="0.2"/>
    <row r="191" s="3" customFormat="1" x14ac:dyDescent="0.2"/>
    <row r="192" s="3" customFormat="1" x14ac:dyDescent="0.2"/>
    <row r="193" s="3" customFormat="1" x14ac:dyDescent="0.2"/>
    <row r="194" s="3" customFormat="1" x14ac:dyDescent="0.2"/>
    <row r="195" s="3" customFormat="1" x14ac:dyDescent="0.2"/>
    <row r="196" s="3" customFormat="1" x14ac:dyDescent="0.2"/>
    <row r="197" s="3" customFormat="1" x14ac:dyDescent="0.2"/>
    <row r="198" s="3" customFormat="1" x14ac:dyDescent="0.2"/>
    <row r="199" s="3" customFormat="1" x14ac:dyDescent="0.2"/>
    <row r="200" s="3" customFormat="1" x14ac:dyDescent="0.2"/>
    <row r="201" s="3" customFormat="1" x14ac:dyDescent="0.2"/>
    <row r="202" s="3" customFormat="1" x14ac:dyDescent="0.2"/>
    <row r="203" s="3" customFormat="1" x14ac:dyDescent="0.2"/>
    <row r="204" s="3" customFormat="1" x14ac:dyDescent="0.2"/>
    <row r="205" s="3" customFormat="1" x14ac:dyDescent="0.2"/>
    <row r="206" s="3" customFormat="1" x14ac:dyDescent="0.2"/>
    <row r="207" s="3" customFormat="1" x14ac:dyDescent="0.2"/>
    <row r="208" s="3" customFormat="1" x14ac:dyDescent="0.2"/>
    <row r="209" s="3" customFormat="1" x14ac:dyDescent="0.2"/>
    <row r="210" s="3" customFormat="1" x14ac:dyDescent="0.2"/>
    <row r="211" s="3" customFormat="1" x14ac:dyDescent="0.2"/>
    <row r="212" s="3" customFormat="1" x14ac:dyDescent="0.2"/>
    <row r="213" s="3" customFormat="1" x14ac:dyDescent="0.2"/>
    <row r="214" s="3" customFormat="1" x14ac:dyDescent="0.2"/>
    <row r="215" s="3" customFormat="1" x14ac:dyDescent="0.2"/>
    <row r="216" s="3" customFormat="1" x14ac:dyDescent="0.2"/>
    <row r="217" s="3" customFormat="1" x14ac:dyDescent="0.2"/>
    <row r="218" s="3" customFormat="1" x14ac:dyDescent="0.2"/>
    <row r="219" s="3" customFormat="1" x14ac:dyDescent="0.2"/>
    <row r="220" s="3" customFormat="1" x14ac:dyDescent="0.2"/>
    <row r="221" s="3" customFormat="1" x14ac:dyDescent="0.2"/>
    <row r="222" s="3" customFormat="1" x14ac:dyDescent="0.2"/>
    <row r="223" s="3" customFormat="1" x14ac:dyDescent="0.2"/>
    <row r="224" s="3" customFormat="1" x14ac:dyDescent="0.2"/>
    <row r="225" s="3" customFormat="1" x14ac:dyDescent="0.2"/>
    <row r="226" s="3" customFormat="1" x14ac:dyDescent="0.2"/>
    <row r="227" s="3" customFormat="1" x14ac:dyDescent="0.2"/>
    <row r="228" s="3" customFormat="1" x14ac:dyDescent="0.2"/>
    <row r="229" s="3" customFormat="1" x14ac:dyDescent="0.2"/>
    <row r="230" s="3" customFormat="1" x14ac:dyDescent="0.2"/>
    <row r="231" s="3" customFormat="1" x14ac:dyDescent="0.2"/>
    <row r="232" s="3" customFormat="1" x14ac:dyDescent="0.2"/>
    <row r="233" s="3" customFormat="1" x14ac:dyDescent="0.2"/>
    <row r="234" s="3" customFormat="1" x14ac:dyDescent="0.2"/>
    <row r="235" s="3" customFormat="1" x14ac:dyDescent="0.2"/>
    <row r="236" s="3" customFormat="1" x14ac:dyDescent="0.2"/>
    <row r="237" s="3" customFormat="1" x14ac:dyDescent="0.2"/>
    <row r="238" s="3" customFormat="1" x14ac:dyDescent="0.2"/>
    <row r="239" s="3" customFormat="1" x14ac:dyDescent="0.2"/>
    <row r="240" s="3" customFormat="1" x14ac:dyDescent="0.2"/>
    <row r="241" s="3" customFormat="1" x14ac:dyDescent="0.2"/>
    <row r="242" s="3" customFormat="1" x14ac:dyDescent="0.2"/>
    <row r="243" s="3" customFormat="1" x14ac:dyDescent="0.2"/>
    <row r="244" s="3" customFormat="1" x14ac:dyDescent="0.2"/>
    <row r="245" s="3" customFormat="1" x14ac:dyDescent="0.2"/>
    <row r="246" s="3" customFormat="1" x14ac:dyDescent="0.2"/>
    <row r="247" s="3" customFormat="1" x14ac:dyDescent="0.2"/>
    <row r="248" s="3" customFormat="1" x14ac:dyDescent="0.2"/>
    <row r="249" s="3" customFormat="1" x14ac:dyDescent="0.2"/>
    <row r="250" s="3" customFormat="1" x14ac:dyDescent="0.2"/>
    <row r="251" s="3" customFormat="1" x14ac:dyDescent="0.2"/>
    <row r="252" s="3" customFormat="1" x14ac:dyDescent="0.2"/>
    <row r="253" s="3" customFormat="1" x14ac:dyDescent="0.2"/>
    <row r="254" s="3" customFormat="1" x14ac:dyDescent="0.2"/>
    <row r="255" s="3" customFormat="1" x14ac:dyDescent="0.2"/>
    <row r="256" s="3" customFormat="1" x14ac:dyDescent="0.2"/>
    <row r="257" s="3" customFormat="1" x14ac:dyDescent="0.2"/>
    <row r="258" s="3" customFormat="1" x14ac:dyDescent="0.2"/>
    <row r="259" s="3" customFormat="1" x14ac:dyDescent="0.2"/>
    <row r="260" s="3" customFormat="1" x14ac:dyDescent="0.2"/>
    <row r="261" s="3" customFormat="1" x14ac:dyDescent="0.2"/>
    <row r="262" s="3" customFormat="1" x14ac:dyDescent="0.2"/>
    <row r="263" s="3" customFormat="1" x14ac:dyDescent="0.2"/>
    <row r="264" s="3" customFormat="1" x14ac:dyDescent="0.2"/>
    <row r="265" s="3" customFormat="1" x14ac:dyDescent="0.2"/>
    <row r="266" s="3" customFormat="1" x14ac:dyDescent="0.2"/>
    <row r="267" s="3" customFormat="1" x14ac:dyDescent="0.2"/>
    <row r="268" s="3" customFormat="1" x14ac:dyDescent="0.2"/>
    <row r="269" s="3" customFormat="1" x14ac:dyDescent="0.2"/>
    <row r="270" s="3" customFormat="1" x14ac:dyDescent="0.2"/>
    <row r="271" s="3" customFormat="1" x14ac:dyDescent="0.2"/>
    <row r="272" s="3" customFormat="1" x14ac:dyDescent="0.2"/>
    <row r="273" s="3" customFormat="1" x14ac:dyDescent="0.2"/>
    <row r="274" s="3" customFormat="1" x14ac:dyDescent="0.2"/>
    <row r="275" s="3" customFormat="1" x14ac:dyDescent="0.2"/>
    <row r="276" s="3" customFormat="1" x14ac:dyDescent="0.2"/>
    <row r="277" s="3" customFormat="1" x14ac:dyDescent="0.2"/>
    <row r="278" s="3" customFormat="1" x14ac:dyDescent="0.2"/>
    <row r="279" s="3" customFormat="1" x14ac:dyDescent="0.2"/>
    <row r="280" s="3" customFormat="1" x14ac:dyDescent="0.2"/>
    <row r="281" s="3" customFormat="1" x14ac:dyDescent="0.2"/>
    <row r="282" s="3" customFormat="1" x14ac:dyDescent="0.2"/>
    <row r="283" s="3" customFormat="1" x14ac:dyDescent="0.2"/>
    <row r="284" s="3" customFormat="1" x14ac:dyDescent="0.2"/>
    <row r="285" s="3" customFormat="1" x14ac:dyDescent="0.2"/>
    <row r="286" s="3" customFormat="1" x14ac:dyDescent="0.2"/>
    <row r="287" s="3" customFormat="1" x14ac:dyDescent="0.2"/>
    <row r="288" s="3" customFormat="1" x14ac:dyDescent="0.2"/>
    <row r="289" s="3" customFormat="1" x14ac:dyDescent="0.2"/>
    <row r="290" s="3" customFormat="1" x14ac:dyDescent="0.2"/>
    <row r="291" s="3" customFormat="1" x14ac:dyDescent="0.2"/>
    <row r="292" s="3" customFormat="1" x14ac:dyDescent="0.2"/>
    <row r="293" s="3" customFormat="1" x14ac:dyDescent="0.2"/>
    <row r="294" s="3" customFormat="1" x14ac:dyDescent="0.2"/>
    <row r="295" s="3" customFormat="1" x14ac:dyDescent="0.2"/>
    <row r="296" s="3" customFormat="1" x14ac:dyDescent="0.2"/>
    <row r="297" s="3" customFormat="1" x14ac:dyDescent="0.2"/>
    <row r="298" s="3" customFormat="1" x14ac:dyDescent="0.2"/>
    <row r="299" s="3" customFormat="1" x14ac:dyDescent="0.2"/>
    <row r="300" s="3" customFormat="1" x14ac:dyDescent="0.2"/>
    <row r="301" s="3" customFormat="1" x14ac:dyDescent="0.2"/>
    <row r="302" s="3" customFormat="1" x14ac:dyDescent="0.2"/>
    <row r="303" s="3" customFormat="1" x14ac:dyDescent="0.2"/>
    <row r="304" s="3" customFormat="1" x14ac:dyDescent="0.2"/>
    <row r="305" s="3" customFormat="1" x14ac:dyDescent="0.2"/>
    <row r="306" s="3" customFormat="1" x14ac:dyDescent="0.2"/>
    <row r="307" s="3" customFormat="1" x14ac:dyDescent="0.2"/>
    <row r="308" s="3" customFormat="1" x14ac:dyDescent="0.2"/>
    <row r="309" s="3" customFormat="1" x14ac:dyDescent="0.2"/>
    <row r="310" s="3" customFormat="1" x14ac:dyDescent="0.2"/>
    <row r="311" s="3" customFormat="1" x14ac:dyDescent="0.2"/>
    <row r="312" s="3" customFormat="1" x14ac:dyDescent="0.2"/>
    <row r="313" s="3" customFormat="1" x14ac:dyDescent="0.2"/>
    <row r="314" s="3" customFormat="1" x14ac:dyDescent="0.2"/>
    <row r="315" s="3" customFormat="1" x14ac:dyDescent="0.2"/>
    <row r="316" s="3" customFormat="1" x14ac:dyDescent="0.2"/>
    <row r="317" s="3" customFormat="1" x14ac:dyDescent="0.2"/>
    <row r="318" s="3" customFormat="1" x14ac:dyDescent="0.2"/>
    <row r="319" s="3" customFormat="1" x14ac:dyDescent="0.2"/>
    <row r="320" s="3" customFormat="1" x14ac:dyDescent="0.2"/>
    <row r="321" s="3" customFormat="1" x14ac:dyDescent="0.2"/>
    <row r="322" s="3" customFormat="1" x14ac:dyDescent="0.2"/>
    <row r="323" s="3" customFormat="1" x14ac:dyDescent="0.2"/>
    <row r="324" s="3" customFormat="1" x14ac:dyDescent="0.2"/>
    <row r="325" s="3" customFormat="1" x14ac:dyDescent="0.2"/>
    <row r="326" s="3" customFormat="1" x14ac:dyDescent="0.2"/>
    <row r="327" s="3" customFormat="1" x14ac:dyDescent="0.2"/>
    <row r="328" s="3" customFormat="1" x14ac:dyDescent="0.2"/>
    <row r="329" s="3" customFormat="1" x14ac:dyDescent="0.2"/>
    <row r="330" s="3" customFormat="1" x14ac:dyDescent="0.2"/>
    <row r="331" s="3" customFormat="1" x14ac:dyDescent="0.2"/>
    <row r="332" s="3" customFormat="1" x14ac:dyDescent="0.2"/>
    <row r="333" s="3" customFormat="1" x14ac:dyDescent="0.2"/>
    <row r="334" s="3" customFormat="1" x14ac:dyDescent="0.2"/>
    <row r="335" s="3" customFormat="1" x14ac:dyDescent="0.2"/>
    <row r="336" s="3" customFormat="1" x14ac:dyDescent="0.2"/>
    <row r="337" s="3" customFormat="1" x14ac:dyDescent="0.2"/>
    <row r="338" s="3" customFormat="1" x14ac:dyDescent="0.2"/>
    <row r="339" s="3" customFormat="1" x14ac:dyDescent="0.2"/>
    <row r="340" s="3" customFormat="1" x14ac:dyDescent="0.2"/>
    <row r="341" s="3" customFormat="1" x14ac:dyDescent="0.2"/>
    <row r="342" s="3" customFormat="1" x14ac:dyDescent="0.2"/>
    <row r="343" s="3" customFormat="1" x14ac:dyDescent="0.2"/>
    <row r="344" s="3" customFormat="1" x14ac:dyDescent="0.2"/>
    <row r="345" s="3" customFormat="1" x14ac:dyDescent="0.2"/>
    <row r="346" s="3" customFormat="1" x14ac:dyDescent="0.2"/>
    <row r="347" s="3" customFormat="1" x14ac:dyDescent="0.2"/>
    <row r="348" s="3" customFormat="1" x14ac:dyDescent="0.2"/>
    <row r="349" s="3" customFormat="1" x14ac:dyDescent="0.2"/>
    <row r="350" s="3" customFormat="1" x14ac:dyDescent="0.2"/>
    <row r="351" s="3" customFormat="1" x14ac:dyDescent="0.2"/>
    <row r="352" s="3" customFormat="1" x14ac:dyDescent="0.2"/>
    <row r="353" s="3" customFormat="1" x14ac:dyDescent="0.2"/>
    <row r="354" s="3" customFormat="1" x14ac:dyDescent="0.2"/>
    <row r="355" s="3" customFormat="1" x14ac:dyDescent="0.2"/>
    <row r="356" s="3" customFormat="1" x14ac:dyDescent="0.2"/>
    <row r="357" s="3" customFormat="1" x14ac:dyDescent="0.2"/>
    <row r="358" s="3" customFormat="1" x14ac:dyDescent="0.2"/>
    <row r="359" s="3" customFormat="1" x14ac:dyDescent="0.2"/>
    <row r="360" s="3" customFormat="1" x14ac:dyDescent="0.2"/>
    <row r="361" s="3" customFormat="1" x14ac:dyDescent="0.2"/>
    <row r="362" s="3" customFormat="1" x14ac:dyDescent="0.2"/>
    <row r="363" s="3" customFormat="1" x14ac:dyDescent="0.2"/>
    <row r="364" s="3" customFormat="1" x14ac:dyDescent="0.2"/>
    <row r="365" s="3" customFormat="1" x14ac:dyDescent="0.2"/>
    <row r="366" s="3" customFormat="1" x14ac:dyDescent="0.2"/>
    <row r="367" s="3" customFormat="1" x14ac:dyDescent="0.2"/>
    <row r="368" s="3" customFormat="1" x14ac:dyDescent="0.2"/>
    <row r="369" s="3" customFormat="1" x14ac:dyDescent="0.2"/>
    <row r="370" s="3" customFormat="1" x14ac:dyDescent="0.2"/>
    <row r="371" s="3" customFormat="1" x14ac:dyDescent="0.2"/>
    <row r="372" s="3" customFormat="1" x14ac:dyDescent="0.2"/>
    <row r="373" s="3" customFormat="1" x14ac:dyDescent="0.2"/>
    <row r="374" s="3" customFormat="1" x14ac:dyDescent="0.2"/>
    <row r="375" s="3" customFormat="1" x14ac:dyDescent="0.2"/>
    <row r="376" s="3" customFormat="1" x14ac:dyDescent="0.2"/>
    <row r="377" s="3" customFormat="1" x14ac:dyDescent="0.2"/>
    <row r="378" s="3" customFormat="1" x14ac:dyDescent="0.2"/>
    <row r="379" s="3" customFormat="1" x14ac:dyDescent="0.2"/>
    <row r="380" s="3" customFormat="1" x14ac:dyDescent="0.2"/>
    <row r="381" s="3" customFormat="1" x14ac:dyDescent="0.2"/>
    <row r="382" s="3" customFormat="1" x14ac:dyDescent="0.2"/>
    <row r="383" s="3" customFormat="1" x14ac:dyDescent="0.2"/>
    <row r="384" s="3" customFormat="1" x14ac:dyDescent="0.2"/>
    <row r="385" s="3" customFormat="1" x14ac:dyDescent="0.2"/>
    <row r="386" s="3" customFormat="1" x14ac:dyDescent="0.2"/>
    <row r="387" s="3" customFormat="1" x14ac:dyDescent="0.2"/>
    <row r="388" s="3" customFormat="1" x14ac:dyDescent="0.2"/>
    <row r="389" s="3" customFormat="1" x14ac:dyDescent="0.2"/>
    <row r="390" s="3" customFormat="1" x14ac:dyDescent="0.2"/>
    <row r="391" s="3" customFormat="1" x14ac:dyDescent="0.2"/>
    <row r="392" s="3" customFormat="1" x14ac:dyDescent="0.2"/>
    <row r="393" s="3" customFormat="1" x14ac:dyDescent="0.2"/>
    <row r="394" s="3" customFormat="1" x14ac:dyDescent="0.2"/>
    <row r="395" s="3" customFormat="1" x14ac:dyDescent="0.2"/>
    <row r="396" s="3" customFormat="1" x14ac:dyDescent="0.2"/>
    <row r="397" s="3" customFormat="1" x14ac:dyDescent="0.2"/>
    <row r="398" s="3" customFormat="1" x14ac:dyDescent="0.2"/>
    <row r="399" s="3" customFormat="1" x14ac:dyDescent="0.2"/>
    <row r="400" s="3" customFormat="1" x14ac:dyDescent="0.2"/>
    <row r="401" s="3" customFormat="1" x14ac:dyDescent="0.2"/>
    <row r="402" s="3" customFormat="1" x14ac:dyDescent="0.2"/>
    <row r="403" s="3" customFormat="1" x14ac:dyDescent="0.2"/>
    <row r="404" s="3" customFormat="1" x14ac:dyDescent="0.2"/>
    <row r="405" s="3" customFormat="1" x14ac:dyDescent="0.2"/>
    <row r="406" s="3" customFormat="1" x14ac:dyDescent="0.2"/>
    <row r="407" s="3" customFormat="1" x14ac:dyDescent="0.2"/>
    <row r="408" s="3" customFormat="1" x14ac:dyDescent="0.2"/>
    <row r="409" s="3" customFormat="1" x14ac:dyDescent="0.2"/>
    <row r="410" s="3" customFormat="1" x14ac:dyDescent="0.2"/>
    <row r="411" s="3" customFormat="1" x14ac:dyDescent="0.2"/>
    <row r="412" s="3" customFormat="1" x14ac:dyDescent="0.2"/>
    <row r="413" s="3" customFormat="1" x14ac:dyDescent="0.2"/>
    <row r="414" s="3" customFormat="1" x14ac:dyDescent="0.2"/>
    <row r="415" s="3" customFormat="1" x14ac:dyDescent="0.2"/>
    <row r="416" s="3" customFormat="1" x14ac:dyDescent="0.2"/>
    <row r="417" s="3" customFormat="1" x14ac:dyDescent="0.2"/>
    <row r="418" s="3" customFormat="1" x14ac:dyDescent="0.2"/>
    <row r="419" s="3" customFormat="1" x14ac:dyDescent="0.2"/>
    <row r="420" s="3" customFormat="1" x14ac:dyDescent="0.2"/>
    <row r="421" s="3" customFormat="1" x14ac:dyDescent="0.2"/>
    <row r="422" s="3" customFormat="1" x14ac:dyDescent="0.2"/>
    <row r="423" s="3" customFormat="1" x14ac:dyDescent="0.2"/>
    <row r="424" s="3" customFormat="1" x14ac:dyDescent="0.2"/>
    <row r="425" s="3" customFormat="1" x14ac:dyDescent="0.2"/>
    <row r="426" s="3" customFormat="1" x14ac:dyDescent="0.2"/>
    <row r="427" s="3" customFormat="1" x14ac:dyDescent="0.2"/>
    <row r="428" s="3" customFormat="1" x14ac:dyDescent="0.2"/>
    <row r="429" s="3" customFormat="1" x14ac:dyDescent="0.2"/>
    <row r="430" s="3" customFormat="1" x14ac:dyDescent="0.2"/>
    <row r="431" s="3" customFormat="1" x14ac:dyDescent="0.2"/>
    <row r="432" s="3" customFormat="1" x14ac:dyDescent="0.2"/>
    <row r="433" s="3" customFormat="1" x14ac:dyDescent="0.2"/>
    <row r="434" s="3" customFormat="1" x14ac:dyDescent="0.2"/>
    <row r="435" s="3" customFormat="1" x14ac:dyDescent="0.2"/>
    <row r="436" s="3" customFormat="1" x14ac:dyDescent="0.2"/>
    <row r="437" s="3" customFormat="1" x14ac:dyDescent="0.2"/>
    <row r="438" s="3" customFormat="1" x14ac:dyDescent="0.2"/>
    <row r="439" s="3" customFormat="1" x14ac:dyDescent="0.2"/>
    <row r="440" s="3" customFormat="1" x14ac:dyDescent="0.2"/>
    <row r="441" s="3" customFormat="1" x14ac:dyDescent="0.2"/>
    <row r="442" s="3" customFormat="1" x14ac:dyDescent="0.2"/>
    <row r="443" s="3" customFormat="1" x14ac:dyDescent="0.2"/>
    <row r="444" s="3" customFormat="1" x14ac:dyDescent="0.2"/>
    <row r="445" s="3" customFormat="1" x14ac:dyDescent="0.2"/>
    <row r="446" s="3" customFormat="1" x14ac:dyDescent="0.2"/>
    <row r="447" s="3" customFormat="1" x14ac:dyDescent="0.2"/>
    <row r="448" s="3" customFormat="1" x14ac:dyDescent="0.2"/>
    <row r="449" s="3" customFormat="1" x14ac:dyDescent="0.2"/>
    <row r="450" s="3" customFormat="1" x14ac:dyDescent="0.2"/>
    <row r="451" s="3" customFormat="1" x14ac:dyDescent="0.2"/>
    <row r="452" s="3" customFormat="1" x14ac:dyDescent="0.2"/>
    <row r="453" s="3" customFormat="1" x14ac:dyDescent="0.2"/>
    <row r="454" s="3" customFormat="1" x14ac:dyDescent="0.2"/>
    <row r="455" s="3" customFormat="1" x14ac:dyDescent="0.2"/>
    <row r="456" s="3" customFormat="1" x14ac:dyDescent="0.2"/>
    <row r="457" s="3" customFormat="1" x14ac:dyDescent="0.2"/>
    <row r="458" s="3" customFormat="1" x14ac:dyDescent="0.2"/>
    <row r="459" s="3" customFormat="1" x14ac:dyDescent="0.2"/>
    <row r="460" s="3" customFormat="1" x14ac:dyDescent="0.2"/>
    <row r="461" s="3" customFormat="1" x14ac:dyDescent="0.2"/>
    <row r="462" s="3" customFormat="1" x14ac:dyDescent="0.2"/>
    <row r="463" s="3" customFormat="1" x14ac:dyDescent="0.2"/>
    <row r="464" s="3" customFormat="1" x14ac:dyDescent="0.2"/>
    <row r="465" s="3" customFormat="1" x14ac:dyDescent="0.2"/>
    <row r="466" s="3" customFormat="1" x14ac:dyDescent="0.2"/>
    <row r="467" s="3" customFormat="1" x14ac:dyDescent="0.2"/>
    <row r="468" s="3" customFormat="1" x14ac:dyDescent="0.2"/>
    <row r="469" s="3" customFormat="1" x14ac:dyDescent="0.2"/>
    <row r="470" s="3" customFormat="1" x14ac:dyDescent="0.2"/>
    <row r="471" s="3" customFormat="1" x14ac:dyDescent="0.2"/>
    <row r="472" s="3" customFormat="1" x14ac:dyDescent="0.2"/>
    <row r="473" s="3" customFormat="1" x14ac:dyDescent="0.2"/>
    <row r="474" s="3" customFormat="1" x14ac:dyDescent="0.2"/>
    <row r="475" s="3" customFormat="1" x14ac:dyDescent="0.2"/>
    <row r="476" s="3" customFormat="1" x14ac:dyDescent="0.2"/>
    <row r="477" s="3" customFormat="1" x14ac:dyDescent="0.2"/>
    <row r="478" s="3" customFormat="1" x14ac:dyDescent="0.2"/>
    <row r="479" s="3" customFormat="1" x14ac:dyDescent="0.2"/>
    <row r="480" s="3" customFormat="1" x14ac:dyDescent="0.2"/>
    <row r="481" s="3" customFormat="1" x14ac:dyDescent="0.2"/>
    <row r="482" s="3" customFormat="1" x14ac:dyDescent="0.2"/>
    <row r="483" s="3" customFormat="1" x14ac:dyDescent="0.2"/>
    <row r="484" s="3" customFormat="1" x14ac:dyDescent="0.2"/>
    <row r="485" s="3" customFormat="1" x14ac:dyDescent="0.2"/>
    <row r="486" s="3" customFormat="1" x14ac:dyDescent="0.2"/>
    <row r="487" s="3" customFormat="1" x14ac:dyDescent="0.2"/>
    <row r="488" s="3" customFormat="1" x14ac:dyDescent="0.2"/>
    <row r="489" s="3" customFormat="1" x14ac:dyDescent="0.2"/>
    <row r="490" s="3" customFormat="1" x14ac:dyDescent="0.2"/>
    <row r="491" s="3" customFormat="1" x14ac:dyDescent="0.2"/>
    <row r="492" s="3" customFormat="1" x14ac:dyDescent="0.2"/>
    <row r="493" s="3" customFormat="1" x14ac:dyDescent="0.2"/>
    <row r="494" s="3" customFormat="1" x14ac:dyDescent="0.2"/>
    <row r="495" s="3" customFormat="1" x14ac:dyDescent="0.2"/>
    <row r="496" s="3" customFormat="1" x14ac:dyDescent="0.2"/>
    <row r="497" s="3" customFormat="1" x14ac:dyDescent="0.2"/>
    <row r="498" s="3" customFormat="1" x14ac:dyDescent="0.2"/>
    <row r="499" s="3" customFormat="1" x14ac:dyDescent="0.2"/>
    <row r="500" s="3" customFormat="1" x14ac:dyDescent="0.2"/>
    <row r="501" s="3" customFormat="1" x14ac:dyDescent="0.2"/>
    <row r="502" s="3" customFormat="1" x14ac:dyDescent="0.2"/>
    <row r="503" s="3" customFormat="1" x14ac:dyDescent="0.2"/>
    <row r="504" s="3" customFormat="1" x14ac:dyDescent="0.2"/>
    <row r="505" s="3" customFormat="1" x14ac:dyDescent="0.2"/>
    <row r="506" s="3" customFormat="1" x14ac:dyDescent="0.2"/>
    <row r="507" s="3" customFormat="1" x14ac:dyDescent="0.2"/>
    <row r="508" s="3" customFormat="1" x14ac:dyDescent="0.2"/>
    <row r="509" s="3" customFormat="1" x14ac:dyDescent="0.2"/>
    <row r="510" s="3" customFormat="1" x14ac:dyDescent="0.2"/>
    <row r="511" s="3" customFormat="1" x14ac:dyDescent="0.2"/>
    <row r="512" s="3" customFormat="1" x14ac:dyDescent="0.2"/>
    <row r="513" s="3" customFormat="1" x14ac:dyDescent="0.2"/>
    <row r="514" s="3" customFormat="1" x14ac:dyDescent="0.2"/>
    <row r="515" s="3" customFormat="1" x14ac:dyDescent="0.2"/>
    <row r="516" s="3" customFormat="1" x14ac:dyDescent="0.2"/>
    <row r="517" s="3" customFormat="1" x14ac:dyDescent="0.2"/>
    <row r="518" s="3" customFormat="1" x14ac:dyDescent="0.2"/>
    <row r="519" s="3" customFormat="1" x14ac:dyDescent="0.2"/>
    <row r="520" s="3" customFormat="1" x14ac:dyDescent="0.2"/>
    <row r="521" s="3" customFormat="1" x14ac:dyDescent="0.2"/>
    <row r="522" s="3" customFormat="1" x14ac:dyDescent="0.2"/>
    <row r="523" s="3" customFormat="1" x14ac:dyDescent="0.2"/>
    <row r="524" s="3" customFormat="1" x14ac:dyDescent="0.2"/>
    <row r="525" s="3" customFormat="1" x14ac:dyDescent="0.2"/>
    <row r="526" s="3" customFormat="1" x14ac:dyDescent="0.2"/>
    <row r="527" s="3" customFormat="1" x14ac:dyDescent="0.2"/>
    <row r="528" s="3" customFormat="1" x14ac:dyDescent="0.2"/>
    <row r="529" s="3" customFormat="1" x14ac:dyDescent="0.2"/>
    <row r="530" s="3" customFormat="1" x14ac:dyDescent="0.2"/>
    <row r="531" s="3" customFormat="1" x14ac:dyDescent="0.2"/>
    <row r="532" s="3" customFormat="1" x14ac:dyDescent="0.2"/>
    <row r="533" s="3" customFormat="1" x14ac:dyDescent="0.2"/>
    <row r="534" s="3" customFormat="1" x14ac:dyDescent="0.2"/>
    <row r="535" s="3" customFormat="1" x14ac:dyDescent="0.2"/>
    <row r="536" s="3" customFormat="1" x14ac:dyDescent="0.2"/>
    <row r="537" s="3" customFormat="1" x14ac:dyDescent="0.2"/>
    <row r="538" s="3" customFormat="1" x14ac:dyDescent="0.2"/>
    <row r="539" s="3" customFormat="1" x14ac:dyDescent="0.2"/>
    <row r="540" s="3" customFormat="1" x14ac:dyDescent="0.2"/>
    <row r="541" s="3" customFormat="1" x14ac:dyDescent="0.2"/>
    <row r="542" s="3" customFormat="1" x14ac:dyDescent="0.2"/>
    <row r="543" s="3" customFormat="1" x14ac:dyDescent="0.2"/>
    <row r="544" s="3" customFormat="1" x14ac:dyDescent="0.2"/>
    <row r="545" s="3" customFormat="1" x14ac:dyDescent="0.2"/>
    <row r="546" s="3" customFormat="1" x14ac:dyDescent="0.2"/>
    <row r="547" s="3" customFormat="1" x14ac:dyDescent="0.2"/>
    <row r="548" s="3" customFormat="1" x14ac:dyDescent="0.2"/>
    <row r="549" s="3" customFormat="1" x14ac:dyDescent="0.2"/>
    <row r="550" s="3" customFormat="1" x14ac:dyDescent="0.2"/>
    <row r="551" s="3" customFormat="1" x14ac:dyDescent="0.2"/>
    <row r="552" s="3" customFormat="1" x14ac:dyDescent="0.2"/>
    <row r="553" s="3" customFormat="1" x14ac:dyDescent="0.2"/>
    <row r="554" s="3" customFormat="1" x14ac:dyDescent="0.2"/>
    <row r="555" s="3" customFormat="1" x14ac:dyDescent="0.2"/>
    <row r="556" s="3" customFormat="1" x14ac:dyDescent="0.2"/>
    <row r="557" s="3" customFormat="1" x14ac:dyDescent="0.2"/>
    <row r="558" s="3" customFormat="1" x14ac:dyDescent="0.2"/>
    <row r="559" s="3" customFormat="1" x14ac:dyDescent="0.2"/>
    <row r="560" s="3" customFormat="1" x14ac:dyDescent="0.2"/>
    <row r="561" s="3" customFormat="1" x14ac:dyDescent="0.2"/>
    <row r="562" s="3" customFormat="1" x14ac:dyDescent="0.2"/>
    <row r="563" s="3" customFormat="1" x14ac:dyDescent="0.2"/>
    <row r="564" s="3" customFormat="1" x14ac:dyDescent="0.2"/>
    <row r="565" s="3" customFormat="1" x14ac:dyDescent="0.2"/>
    <row r="566" s="3" customFormat="1" x14ac:dyDescent="0.2"/>
    <row r="567" s="3" customFormat="1" x14ac:dyDescent="0.2"/>
    <row r="568" s="3" customFormat="1" x14ac:dyDescent="0.2"/>
    <row r="569" s="3" customFormat="1" x14ac:dyDescent="0.2"/>
    <row r="570" s="3" customFormat="1" x14ac:dyDescent="0.2"/>
    <row r="571" s="3" customFormat="1" x14ac:dyDescent="0.2"/>
    <row r="572" s="3" customFormat="1" x14ac:dyDescent="0.2"/>
    <row r="573" s="3" customFormat="1" x14ac:dyDescent="0.2"/>
    <row r="574" s="3" customFormat="1" x14ac:dyDescent="0.2"/>
    <row r="575" s="3" customFormat="1" x14ac:dyDescent="0.2"/>
    <row r="576" s="3" customFormat="1" x14ac:dyDescent="0.2"/>
    <row r="577" s="3" customFormat="1" x14ac:dyDescent="0.2"/>
    <row r="578" s="3" customFormat="1" x14ac:dyDescent="0.2"/>
    <row r="579" s="3" customFormat="1" x14ac:dyDescent="0.2"/>
    <row r="580" s="3" customFormat="1" x14ac:dyDescent="0.2"/>
    <row r="581" s="3" customFormat="1" x14ac:dyDescent="0.2"/>
    <row r="582" s="3" customFormat="1" x14ac:dyDescent="0.2"/>
    <row r="583" s="3" customFormat="1" x14ac:dyDescent="0.2"/>
    <row r="584" s="3" customFormat="1" x14ac:dyDescent="0.2"/>
    <row r="585" s="3" customFormat="1" x14ac:dyDescent="0.2"/>
    <row r="586" s="3" customFormat="1" x14ac:dyDescent="0.2"/>
    <row r="587" s="3" customFormat="1" x14ac:dyDescent="0.2"/>
    <row r="588" s="3" customFormat="1" x14ac:dyDescent="0.2"/>
    <row r="589" s="3" customFormat="1" x14ac:dyDescent="0.2"/>
    <row r="590" s="3" customFormat="1" x14ac:dyDescent="0.2"/>
    <row r="591" s="3" customFormat="1" x14ac:dyDescent="0.2"/>
    <row r="592" s="3" customFormat="1" x14ac:dyDescent="0.2"/>
    <row r="593" s="3" customFormat="1" x14ac:dyDescent="0.2"/>
    <row r="594" s="3" customFormat="1" x14ac:dyDescent="0.2"/>
    <row r="595" s="3" customFormat="1" x14ac:dyDescent="0.2"/>
    <row r="596" s="3" customFormat="1" x14ac:dyDescent="0.2"/>
    <row r="597" s="3" customFormat="1" x14ac:dyDescent="0.2"/>
    <row r="598" s="3" customFormat="1" x14ac:dyDescent="0.2"/>
    <row r="599" s="3" customFormat="1" x14ac:dyDescent="0.2"/>
    <row r="600" s="3" customFormat="1" x14ac:dyDescent="0.2"/>
    <row r="601" s="3" customFormat="1" x14ac:dyDescent="0.2"/>
    <row r="602" s="3" customFormat="1" x14ac:dyDescent="0.2"/>
    <row r="603" s="3" customFormat="1" x14ac:dyDescent="0.2"/>
    <row r="604" s="3" customFormat="1" x14ac:dyDescent="0.2"/>
    <row r="605" s="3" customFormat="1" x14ac:dyDescent="0.2"/>
    <row r="606" s="3" customFormat="1" x14ac:dyDescent="0.2"/>
    <row r="607" s="3" customFormat="1" x14ac:dyDescent="0.2"/>
    <row r="608" s="3" customFormat="1" x14ac:dyDescent="0.2"/>
    <row r="609" s="3" customFormat="1" x14ac:dyDescent="0.2"/>
    <row r="610" s="3" customFormat="1" x14ac:dyDescent="0.2"/>
    <row r="611" s="3" customFormat="1" x14ac:dyDescent="0.2"/>
    <row r="612" s="3" customFormat="1" x14ac:dyDescent="0.2"/>
    <row r="613" s="3" customFormat="1" x14ac:dyDescent="0.2"/>
    <row r="614" s="3" customFormat="1" x14ac:dyDescent="0.2"/>
    <row r="615" s="3" customFormat="1" x14ac:dyDescent="0.2"/>
    <row r="616" s="3" customFormat="1" x14ac:dyDescent="0.2"/>
    <row r="617" s="3" customFormat="1" x14ac:dyDescent="0.2"/>
    <row r="618" s="3" customFormat="1" x14ac:dyDescent="0.2"/>
    <row r="619" s="3" customFormat="1" x14ac:dyDescent="0.2"/>
    <row r="620" s="3" customFormat="1" x14ac:dyDescent="0.2"/>
    <row r="621" s="3" customFormat="1" x14ac:dyDescent="0.2"/>
    <row r="622" s="3" customFormat="1" x14ac:dyDescent="0.2"/>
    <row r="623" s="3" customFormat="1" x14ac:dyDescent="0.2"/>
    <row r="624" s="3" customFormat="1" x14ac:dyDescent="0.2"/>
    <row r="625" s="3" customFormat="1" x14ac:dyDescent="0.2"/>
    <row r="626" s="3" customFormat="1" x14ac:dyDescent="0.2"/>
    <row r="627" s="3" customFormat="1" x14ac:dyDescent="0.2"/>
    <row r="628" s="3" customFormat="1" x14ac:dyDescent="0.2"/>
    <row r="629" s="3" customFormat="1" x14ac:dyDescent="0.2"/>
    <row r="630" s="3" customFormat="1" x14ac:dyDescent="0.2"/>
    <row r="631" s="3" customFormat="1" x14ac:dyDescent="0.2"/>
    <row r="632" s="3" customFormat="1" x14ac:dyDescent="0.2"/>
    <row r="633" s="3" customFormat="1" x14ac:dyDescent="0.2"/>
    <row r="634" s="3" customFormat="1" x14ac:dyDescent="0.2"/>
    <row r="635" s="3" customFormat="1" x14ac:dyDescent="0.2"/>
    <row r="636" s="3" customFormat="1" x14ac:dyDescent="0.2"/>
    <row r="637" s="3" customFormat="1" x14ac:dyDescent="0.2"/>
    <row r="638" s="3" customFormat="1" x14ac:dyDescent="0.2"/>
    <row r="639" s="3" customFormat="1" x14ac:dyDescent="0.2"/>
    <row r="640" s="3" customFormat="1" x14ac:dyDescent="0.2"/>
    <row r="641" s="3" customFormat="1" x14ac:dyDescent="0.2"/>
    <row r="642" s="3" customFormat="1" x14ac:dyDescent="0.2"/>
    <row r="643" s="3" customFormat="1" x14ac:dyDescent="0.2"/>
    <row r="644" s="3" customFormat="1" x14ac:dyDescent="0.2"/>
    <row r="645" s="3" customFormat="1" x14ac:dyDescent="0.2"/>
    <row r="646" s="3" customFormat="1" x14ac:dyDescent="0.2"/>
    <row r="647" s="3" customFormat="1" x14ac:dyDescent="0.2"/>
    <row r="648" s="3" customFormat="1" x14ac:dyDescent="0.2"/>
    <row r="649" s="3" customFormat="1" x14ac:dyDescent="0.2"/>
    <row r="650" s="3" customFormat="1" x14ac:dyDescent="0.2"/>
    <row r="651" s="3" customFormat="1" x14ac:dyDescent="0.2"/>
    <row r="652" s="3" customFormat="1" x14ac:dyDescent="0.2"/>
    <row r="653" s="3" customFormat="1" x14ac:dyDescent="0.2"/>
    <row r="654" s="3" customFormat="1" x14ac:dyDescent="0.2"/>
    <row r="655" s="3" customFormat="1" x14ac:dyDescent="0.2"/>
    <row r="656" s="3" customFormat="1" x14ac:dyDescent="0.2"/>
    <row r="657" s="3" customFormat="1" x14ac:dyDescent="0.2"/>
    <row r="658" s="3" customFormat="1" x14ac:dyDescent="0.2"/>
    <row r="659" s="3" customFormat="1" x14ac:dyDescent="0.2"/>
    <row r="660" s="3" customFormat="1" x14ac:dyDescent="0.2"/>
    <row r="661" s="3" customFormat="1" x14ac:dyDescent="0.2"/>
    <row r="662" s="3" customFormat="1" x14ac:dyDescent="0.2"/>
    <row r="663" s="3" customFormat="1" x14ac:dyDescent="0.2"/>
    <row r="664" s="3" customFormat="1" x14ac:dyDescent="0.2"/>
    <row r="665" s="3" customFormat="1" x14ac:dyDescent="0.2"/>
    <row r="666" s="3" customFormat="1" x14ac:dyDescent="0.2"/>
    <row r="667" s="3" customFormat="1" x14ac:dyDescent="0.2"/>
    <row r="668" s="3" customFormat="1" x14ac:dyDescent="0.2"/>
    <row r="669" s="3" customFormat="1" x14ac:dyDescent="0.2"/>
    <row r="670" s="3" customFormat="1" x14ac:dyDescent="0.2"/>
    <row r="671" s="3" customFormat="1" x14ac:dyDescent="0.2"/>
    <row r="672" s="3" customFormat="1" x14ac:dyDescent="0.2"/>
    <row r="673" s="3" customFormat="1" x14ac:dyDescent="0.2"/>
    <row r="674" s="3" customFormat="1" x14ac:dyDescent="0.2"/>
    <row r="675" s="3" customFormat="1" x14ac:dyDescent="0.2"/>
    <row r="676" s="3" customFormat="1" x14ac:dyDescent="0.2"/>
    <row r="677" s="3" customFormat="1" x14ac:dyDescent="0.2"/>
    <row r="678" s="3" customFormat="1" x14ac:dyDescent="0.2"/>
    <row r="679" s="3" customFormat="1" x14ac:dyDescent="0.2"/>
    <row r="680" s="3" customFormat="1" x14ac:dyDescent="0.2"/>
    <row r="681" s="3" customFormat="1" x14ac:dyDescent="0.2"/>
    <row r="682" s="3" customFormat="1" x14ac:dyDescent="0.2"/>
    <row r="683" s="3" customFormat="1" x14ac:dyDescent="0.2"/>
    <row r="684" s="3" customFormat="1" x14ac:dyDescent="0.2"/>
    <row r="685" s="3" customFormat="1" x14ac:dyDescent="0.2"/>
    <row r="686" s="3" customFormat="1" x14ac:dyDescent="0.2"/>
    <row r="687" s="3" customFormat="1" x14ac:dyDescent="0.2"/>
    <row r="688" s="3" customFormat="1" x14ac:dyDescent="0.2"/>
    <row r="689" s="3" customFormat="1" x14ac:dyDescent="0.2"/>
    <row r="690" s="3" customFormat="1" x14ac:dyDescent="0.2"/>
    <row r="691" s="3" customFormat="1" x14ac:dyDescent="0.2"/>
    <row r="692" s="3" customFormat="1" x14ac:dyDescent="0.2"/>
    <row r="693" s="3" customFormat="1" x14ac:dyDescent="0.2"/>
    <row r="694" s="3" customFormat="1" x14ac:dyDescent="0.2"/>
    <row r="695" s="3" customFormat="1" x14ac:dyDescent="0.2"/>
    <row r="696" s="3" customFormat="1" x14ac:dyDescent="0.2"/>
    <row r="697" s="3" customFormat="1" x14ac:dyDescent="0.2"/>
    <row r="698" s="3" customFormat="1" x14ac:dyDescent="0.2"/>
    <row r="699" s="3" customFormat="1" x14ac:dyDescent="0.2"/>
    <row r="700" s="3" customFormat="1" x14ac:dyDescent="0.2"/>
    <row r="701" s="3" customFormat="1" x14ac:dyDescent="0.2"/>
    <row r="702" s="3" customFormat="1" x14ac:dyDescent="0.2"/>
    <row r="703" s="3" customFormat="1" x14ac:dyDescent="0.2"/>
    <row r="704" s="3" customFormat="1" x14ac:dyDescent="0.2"/>
    <row r="705" s="3" customFormat="1" x14ac:dyDescent="0.2"/>
    <row r="706" s="3" customFormat="1" x14ac:dyDescent="0.2"/>
    <row r="707" s="3" customFormat="1" x14ac:dyDescent="0.2"/>
    <row r="708" s="3" customFormat="1" x14ac:dyDescent="0.2"/>
    <row r="709" s="3" customFormat="1" x14ac:dyDescent="0.2"/>
    <row r="710" s="3" customFormat="1" x14ac:dyDescent="0.2"/>
    <row r="711" s="3" customFormat="1" x14ac:dyDescent="0.2"/>
    <row r="712" s="3" customFormat="1" x14ac:dyDescent="0.2"/>
    <row r="713" s="3" customFormat="1" x14ac:dyDescent="0.2"/>
    <row r="714" s="3" customFormat="1" x14ac:dyDescent="0.2"/>
    <row r="715" s="3" customFormat="1" x14ac:dyDescent="0.2"/>
    <row r="716" s="3" customFormat="1" x14ac:dyDescent="0.2"/>
    <row r="717" s="3" customFormat="1" x14ac:dyDescent="0.2"/>
    <row r="718" s="3" customFormat="1" x14ac:dyDescent="0.2"/>
    <row r="719" s="3" customFormat="1" x14ac:dyDescent="0.2"/>
    <row r="720" s="3" customFormat="1" x14ac:dyDescent="0.2"/>
    <row r="721" s="3" customFormat="1" x14ac:dyDescent="0.2"/>
    <row r="722" s="3" customFormat="1" x14ac:dyDescent="0.2"/>
    <row r="723" s="3" customFormat="1" x14ac:dyDescent="0.2"/>
    <row r="724" s="3" customFormat="1" x14ac:dyDescent="0.2"/>
    <row r="725" s="3" customFormat="1" x14ac:dyDescent="0.2"/>
    <row r="726" s="3" customFormat="1" x14ac:dyDescent="0.2"/>
    <row r="727" s="3" customFormat="1" x14ac:dyDescent="0.2"/>
    <row r="728" s="3" customFormat="1" x14ac:dyDescent="0.2"/>
    <row r="729" s="3" customFormat="1" x14ac:dyDescent="0.2"/>
    <row r="730" s="3" customFormat="1" x14ac:dyDescent="0.2"/>
    <row r="731" s="3" customFormat="1" x14ac:dyDescent="0.2"/>
    <row r="732" s="3" customFormat="1" x14ac:dyDescent="0.2"/>
    <row r="733" s="3" customFormat="1" x14ac:dyDescent="0.2"/>
    <row r="734" s="3" customFormat="1" x14ac:dyDescent="0.2"/>
    <row r="735" s="3" customFormat="1" x14ac:dyDescent="0.2"/>
    <row r="736" s="3" customFormat="1" x14ac:dyDescent="0.2"/>
    <row r="737" s="3" customFormat="1" x14ac:dyDescent="0.2"/>
    <row r="738" s="3" customFormat="1" x14ac:dyDescent="0.2"/>
    <row r="739" s="3" customFormat="1" x14ac:dyDescent="0.2"/>
    <row r="740" s="3" customFormat="1" x14ac:dyDescent="0.2"/>
    <row r="741" s="3" customFormat="1" x14ac:dyDescent="0.2"/>
    <row r="742" s="3" customFormat="1" x14ac:dyDescent="0.2"/>
    <row r="743" s="3" customFormat="1" x14ac:dyDescent="0.2"/>
    <row r="744" s="3" customFormat="1" x14ac:dyDescent="0.2"/>
    <row r="745" s="3" customFormat="1" x14ac:dyDescent="0.2"/>
    <row r="746" s="3" customFormat="1" x14ac:dyDescent="0.2"/>
    <row r="747" s="3" customFormat="1" x14ac:dyDescent="0.2"/>
    <row r="748" s="3" customFormat="1" x14ac:dyDescent="0.2"/>
    <row r="749" s="3" customFormat="1" x14ac:dyDescent="0.2"/>
    <row r="750" s="3" customFormat="1" x14ac:dyDescent="0.2"/>
    <row r="751" s="3" customFormat="1" x14ac:dyDescent="0.2"/>
    <row r="752" s="3" customFormat="1" x14ac:dyDescent="0.2"/>
    <row r="753" s="3" customFormat="1" x14ac:dyDescent="0.2"/>
    <row r="754" s="3" customFormat="1" x14ac:dyDescent="0.2"/>
    <row r="755" s="3" customFormat="1" x14ac:dyDescent="0.2"/>
    <row r="756" s="3" customFormat="1" x14ac:dyDescent="0.2"/>
    <row r="757" s="3" customFormat="1" x14ac:dyDescent="0.2"/>
    <row r="758" s="3" customFormat="1" x14ac:dyDescent="0.2"/>
    <row r="759" s="3" customFormat="1" x14ac:dyDescent="0.2"/>
    <row r="760" s="3" customFormat="1" x14ac:dyDescent="0.2"/>
    <row r="761" s="3" customFormat="1" x14ac:dyDescent="0.2"/>
    <row r="762" s="3" customFormat="1" x14ac:dyDescent="0.2"/>
    <row r="763" s="3" customFormat="1" x14ac:dyDescent="0.2"/>
    <row r="764" s="3" customFormat="1" x14ac:dyDescent="0.2"/>
    <row r="765" s="3" customFormat="1" x14ac:dyDescent="0.2"/>
    <row r="766" s="3" customFormat="1" x14ac:dyDescent="0.2"/>
    <row r="767" s="3" customFormat="1" x14ac:dyDescent="0.2"/>
    <row r="768" s="3" customFormat="1" x14ac:dyDescent="0.2"/>
    <row r="769" s="3" customFormat="1" x14ac:dyDescent="0.2"/>
    <row r="770" s="3" customFormat="1" x14ac:dyDescent="0.2"/>
    <row r="771" s="3" customFormat="1" x14ac:dyDescent="0.2"/>
    <row r="772" s="3" customFormat="1" x14ac:dyDescent="0.2"/>
    <row r="773" s="3" customFormat="1" x14ac:dyDescent="0.2"/>
    <row r="774" s="3" customFormat="1" x14ac:dyDescent="0.2"/>
    <row r="775" s="3" customFormat="1" x14ac:dyDescent="0.2"/>
    <row r="776" s="3" customFormat="1" x14ac:dyDescent="0.2"/>
    <row r="777" s="3" customFormat="1" x14ac:dyDescent="0.2"/>
    <row r="778" s="3" customFormat="1" x14ac:dyDescent="0.2"/>
    <row r="779" s="3" customFormat="1" x14ac:dyDescent="0.2"/>
    <row r="780" s="3" customFormat="1" x14ac:dyDescent="0.2"/>
    <row r="781" s="3" customFormat="1" x14ac:dyDescent="0.2"/>
    <row r="782" s="3" customFormat="1" x14ac:dyDescent="0.2"/>
    <row r="783" s="3" customFormat="1" x14ac:dyDescent="0.2"/>
    <row r="784" s="3" customFormat="1" x14ac:dyDescent="0.2"/>
    <row r="785" s="3" customFormat="1" x14ac:dyDescent="0.2"/>
    <row r="786" s="3" customFormat="1" x14ac:dyDescent="0.2"/>
    <row r="787" s="3" customFormat="1" x14ac:dyDescent="0.2"/>
    <row r="788" s="3" customFormat="1" x14ac:dyDescent="0.2"/>
    <row r="789" s="3" customFormat="1" x14ac:dyDescent="0.2"/>
    <row r="790" s="3" customFormat="1" x14ac:dyDescent="0.2"/>
    <row r="791" s="3" customFormat="1" x14ac:dyDescent="0.2"/>
    <row r="792" s="3" customFormat="1" x14ac:dyDescent="0.2"/>
    <row r="793" s="3" customFormat="1" x14ac:dyDescent="0.2"/>
    <row r="794" s="3" customFormat="1" x14ac:dyDescent="0.2"/>
    <row r="795" s="3" customFormat="1" x14ac:dyDescent="0.2"/>
    <row r="796" s="3" customFormat="1" x14ac:dyDescent="0.2"/>
    <row r="797" s="3" customFormat="1" x14ac:dyDescent="0.2"/>
    <row r="798" s="3" customFormat="1" x14ac:dyDescent="0.2"/>
    <row r="799" s="3" customFormat="1" x14ac:dyDescent="0.2"/>
    <row r="800" s="3" customFormat="1" x14ac:dyDescent="0.2"/>
    <row r="801" s="3" customFormat="1" x14ac:dyDescent="0.2"/>
    <row r="802" s="3" customFormat="1" x14ac:dyDescent="0.2"/>
    <row r="803" s="3" customFormat="1" x14ac:dyDescent="0.2"/>
    <row r="804" s="3" customFormat="1" x14ac:dyDescent="0.2"/>
    <row r="805" s="3" customFormat="1" x14ac:dyDescent="0.2"/>
    <row r="806" s="3" customFormat="1" x14ac:dyDescent="0.2"/>
    <row r="807" s="3" customFormat="1" x14ac:dyDescent="0.2"/>
    <row r="808" s="3" customFormat="1" x14ac:dyDescent="0.2"/>
    <row r="809" s="3" customFormat="1" x14ac:dyDescent="0.2"/>
    <row r="810" s="3" customFormat="1" x14ac:dyDescent="0.2"/>
    <row r="811" s="3" customFormat="1" x14ac:dyDescent="0.2"/>
    <row r="812" s="3" customFormat="1" x14ac:dyDescent="0.2"/>
    <row r="813" s="3" customFormat="1" x14ac:dyDescent="0.2"/>
    <row r="814" s="3" customFormat="1" x14ac:dyDescent="0.2"/>
    <row r="815" s="3" customFormat="1" x14ac:dyDescent="0.2"/>
    <row r="816" s="3" customFormat="1" x14ac:dyDescent="0.2"/>
    <row r="817" s="3" customFormat="1" x14ac:dyDescent="0.2"/>
    <row r="818" s="3" customFormat="1" x14ac:dyDescent="0.2"/>
    <row r="819" s="3" customFormat="1" x14ac:dyDescent="0.2"/>
    <row r="820" s="3" customFormat="1" x14ac:dyDescent="0.2"/>
    <row r="821" s="3" customFormat="1" x14ac:dyDescent="0.2"/>
    <row r="822" s="3" customFormat="1" x14ac:dyDescent="0.2"/>
    <row r="823" s="3" customFormat="1" x14ac:dyDescent="0.2"/>
    <row r="824" s="3" customFormat="1" x14ac:dyDescent="0.2"/>
    <row r="825" s="3" customFormat="1" x14ac:dyDescent="0.2"/>
    <row r="826" s="3" customFormat="1" x14ac:dyDescent="0.2"/>
    <row r="827" s="3" customFormat="1" x14ac:dyDescent="0.2"/>
    <row r="828" s="3" customFormat="1" x14ac:dyDescent="0.2"/>
    <row r="829" s="3" customFormat="1" x14ac:dyDescent="0.2"/>
    <row r="830" s="3" customFormat="1" x14ac:dyDescent="0.2"/>
    <row r="831" s="3" customFormat="1" x14ac:dyDescent="0.2"/>
    <row r="832" s="3" customFormat="1" x14ac:dyDescent="0.2"/>
    <row r="833" s="3" customFormat="1" x14ac:dyDescent="0.2"/>
    <row r="834" s="3" customFormat="1" x14ac:dyDescent="0.2"/>
    <row r="835" s="3" customFormat="1" x14ac:dyDescent="0.2"/>
    <row r="836" s="3" customFormat="1" x14ac:dyDescent="0.2"/>
    <row r="837" s="3" customFormat="1" x14ac:dyDescent="0.2"/>
    <row r="838" s="3" customFormat="1" x14ac:dyDescent="0.2"/>
    <row r="839" s="3" customFormat="1" x14ac:dyDescent="0.2"/>
    <row r="840" s="3" customFormat="1" x14ac:dyDescent="0.2"/>
    <row r="841" s="3" customFormat="1" x14ac:dyDescent="0.2"/>
    <row r="842" s="3" customFormat="1" x14ac:dyDescent="0.2"/>
  </sheetData>
  <mergeCells count="21">
    <mergeCell ref="F66:P66"/>
    <mergeCell ref="N43:O43"/>
    <mergeCell ref="H59:J59"/>
    <mergeCell ref="G7:O39"/>
    <mergeCell ref="H57:J57"/>
    <mergeCell ref="G45:J45"/>
    <mergeCell ref="G47:J47"/>
    <mergeCell ref="G49:J49"/>
    <mergeCell ref="H55:J55"/>
    <mergeCell ref="G51:K51"/>
    <mergeCell ref="W3:AB3"/>
    <mergeCell ref="R61:U61"/>
    <mergeCell ref="R57:U60"/>
    <mergeCell ref="R23:U23"/>
    <mergeCell ref="R7:U7"/>
    <mergeCell ref="R8:U8"/>
    <mergeCell ref="R14:U14"/>
    <mergeCell ref="R15:U15"/>
    <mergeCell ref="R21:U21"/>
    <mergeCell ref="R22:U22"/>
    <mergeCell ref="R24:U24"/>
  </mergeCells>
  <conditionalFormatting sqref="M60:M61 N56:N59">
    <cfRule type="containsText" dxfId="645" priority="8" operator="containsText" text="in progress...">
      <formula>NOT(ISERROR(SEARCH("in progress...",M56)))</formula>
    </cfRule>
  </conditionalFormatting>
  <conditionalFormatting sqref="M45:M51 N52:N55">
    <cfRule type="iconSet" priority="4">
      <iconSet iconSet="3Symbols" showValue="0">
        <cfvo type="percent" val="0"/>
        <cfvo type="num" val="0"/>
        <cfvo type="num" val="1"/>
      </iconSet>
    </cfRule>
  </conditionalFormatting>
  <conditionalFormatting sqref="M55">
    <cfRule type="iconSet" priority="1">
      <iconSet iconSet="3Symbols" showValue="0">
        <cfvo type="percent" val="0"/>
        <cfvo type="num" val="0"/>
        <cfvo type="num" val="1"/>
      </iconSet>
    </cfRule>
    <cfRule type="cellIs" dxfId="644" priority="2" operator="equal">
      <formula>"in progress…"</formula>
    </cfRule>
    <cfRule type="cellIs" dxfId="643" priority="3" operator="equal">
      <formula>"complete"</formula>
    </cfRule>
  </conditionalFormatting>
  <hyperlinks>
    <hyperlink ref="G47" location="'STEP 2'!A1" display="STEP 2 - Identifying the contribution to adaptation"/>
    <hyperlink ref="G51" location="'STEP 4'!A1" display="STEP 4 - Defining Indicators and Setting a Baseline"/>
    <hyperlink ref="H55" location="'STEP 5 - A'!A1" display="Stage A - Assigning responsibilities"/>
    <hyperlink ref="H57" location="'STEP 5 - B'!A1" display="Stage B - Reporting on Progress"/>
    <hyperlink ref="H59" location="'STEP 5 - C'!A1" display="Stage C - Charting Progress"/>
    <hyperlink ref="G45" location="'STEP 1'!A1" display="STEP 1 - Assessing the Context for Adaptation"/>
    <hyperlink ref="R15" r:id="rId1" display="http://star-www.giz.de/fetch/3cQ00k3XG0001og0ee/giz2012-0243en-climate-change-monitoring.pdf"/>
    <hyperlink ref="G49" location="'STEP 3'!A1" display="STEP 3 - Devising the strategic orientation "/>
    <hyperlink ref="R22" r:id="rId2" display="http://star-www.giz.de/fetch/3cQ00k3XG0001og0ee/giz2012-0243en-climate-change-monitoring.pdf"/>
    <hyperlink ref="R15:U15" r:id="rId3" display="here"/>
    <hyperlink ref="R22:U22" r:id="rId4" display="English"/>
    <hyperlink ref="R23:U23" r:id="rId5" display="Spanish"/>
    <hyperlink ref="R8:U8" r:id="rId6" display="You tube"/>
    <hyperlink ref="R24:U24" r:id="rId7" display="French"/>
  </hyperlinks>
  <pageMargins left="0.25" right="0.25" top="0.75" bottom="0.75" header="0.3" footer="0.3"/>
  <pageSetup paperSize="9" scale="10" orientation="portrait" r:id="rId8"/>
  <drawing r:id="rId9"/>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5"/>
  <sheetViews>
    <sheetView showGridLines="0" zoomScaleNormal="100" workbookViewId="0"/>
  </sheetViews>
  <sheetFormatPr baseColWidth="10" defaultRowHeight="12.75" x14ac:dyDescent="0.2"/>
  <sheetData>
    <row r="1" spans="1:14" ht="15" x14ac:dyDescent="0.25">
      <c r="A1" s="245"/>
      <c r="B1" s="245"/>
      <c r="C1" s="245"/>
      <c r="D1" s="245"/>
      <c r="E1" s="245"/>
      <c r="F1" s="245"/>
      <c r="G1" s="245"/>
      <c r="H1" s="245"/>
      <c r="I1" s="245"/>
      <c r="J1" s="245"/>
      <c r="K1" s="245"/>
      <c r="L1" s="245"/>
      <c r="M1" s="245"/>
      <c r="N1" s="245"/>
    </row>
    <row r="2" spans="1:14" ht="15" x14ac:dyDescent="0.25">
      <c r="A2" s="245"/>
      <c r="B2" s="245"/>
      <c r="C2" s="245"/>
      <c r="D2" s="245"/>
      <c r="E2" s="245"/>
      <c r="F2" s="245"/>
      <c r="G2" s="245"/>
      <c r="H2" s="245"/>
      <c r="I2" s="245"/>
      <c r="J2" s="245"/>
      <c r="K2" s="245"/>
      <c r="L2" s="245"/>
      <c r="M2" s="245"/>
      <c r="N2" s="245"/>
    </row>
    <row r="3" spans="1:14" ht="15" x14ac:dyDescent="0.25">
      <c r="A3" s="245"/>
      <c r="B3" s="245"/>
      <c r="C3" s="245"/>
      <c r="D3" s="245"/>
      <c r="E3" s="245"/>
      <c r="F3" s="245"/>
      <c r="G3" s="245"/>
      <c r="H3" s="245"/>
      <c r="I3" s="245"/>
      <c r="J3" s="245"/>
      <c r="K3" s="245"/>
      <c r="L3" s="245"/>
      <c r="M3" s="245"/>
      <c r="N3" s="245"/>
    </row>
    <row r="4" spans="1:14" ht="15" x14ac:dyDescent="0.25">
      <c r="A4" s="245"/>
      <c r="B4" s="245"/>
      <c r="C4" s="245"/>
      <c r="D4" s="245"/>
      <c r="E4" s="245"/>
      <c r="F4" s="245"/>
      <c r="G4" s="245"/>
      <c r="H4" s="245"/>
      <c r="I4" s="245"/>
      <c r="J4" s="245"/>
      <c r="K4" s="245"/>
      <c r="L4" s="245"/>
      <c r="M4" s="245"/>
      <c r="N4" s="245"/>
    </row>
    <row r="5" spans="1:14" ht="15" x14ac:dyDescent="0.25">
      <c r="A5" s="245"/>
      <c r="B5" s="245"/>
      <c r="C5" s="245"/>
      <c r="D5" s="245"/>
      <c r="E5" s="245"/>
      <c r="F5" s="245"/>
      <c r="G5" s="245"/>
      <c r="H5" s="245"/>
      <c r="I5" s="245"/>
      <c r="J5" s="245"/>
      <c r="K5" s="245"/>
      <c r="L5" s="245"/>
      <c r="M5" s="245"/>
      <c r="N5" s="245"/>
    </row>
    <row r="6" spans="1:14" ht="15" x14ac:dyDescent="0.25">
      <c r="A6" s="245"/>
      <c r="B6" s="245"/>
      <c r="C6" s="245"/>
      <c r="D6" s="245"/>
      <c r="E6" s="245"/>
      <c r="F6" s="245"/>
      <c r="G6" s="245"/>
      <c r="H6" s="245"/>
      <c r="I6" s="245"/>
      <c r="J6" s="245"/>
      <c r="K6" s="245"/>
      <c r="L6" s="245"/>
      <c r="M6" s="245"/>
      <c r="N6" s="245"/>
    </row>
    <row r="7" spans="1:14" ht="15" x14ac:dyDescent="0.25">
      <c r="A7" s="245"/>
      <c r="B7" s="245"/>
      <c r="C7" s="245"/>
      <c r="D7" s="245"/>
      <c r="E7" s="245"/>
      <c r="F7" s="245"/>
      <c r="G7" s="245"/>
      <c r="H7" s="245"/>
      <c r="I7" s="245"/>
      <c r="J7" s="245"/>
      <c r="K7" s="245"/>
      <c r="L7" s="245"/>
      <c r="M7" s="245"/>
      <c r="N7" s="245"/>
    </row>
    <row r="8" spans="1:14" ht="15" x14ac:dyDescent="0.25">
      <c r="A8" s="245"/>
      <c r="B8" s="245"/>
      <c r="C8" s="245"/>
      <c r="D8" s="245"/>
      <c r="E8" s="245"/>
      <c r="F8" s="245"/>
      <c r="G8" s="245"/>
      <c r="H8" s="245"/>
      <c r="I8" s="245"/>
      <c r="J8" s="245"/>
      <c r="K8" s="245"/>
      <c r="L8" s="245"/>
      <c r="M8" s="245"/>
      <c r="N8" s="245"/>
    </row>
    <row r="9" spans="1:14" ht="15" x14ac:dyDescent="0.25">
      <c r="A9" s="245"/>
      <c r="B9" s="245"/>
      <c r="C9" s="245"/>
      <c r="D9" s="245"/>
      <c r="E9" s="245"/>
      <c r="F9" s="245"/>
      <c r="G9" s="245"/>
      <c r="H9" s="245"/>
      <c r="I9" s="245"/>
      <c r="J9" s="245"/>
      <c r="K9" s="245"/>
      <c r="L9" s="245"/>
      <c r="M9" s="245"/>
      <c r="N9" s="245"/>
    </row>
    <row r="10" spans="1:14" ht="15" x14ac:dyDescent="0.25">
      <c r="A10" s="245"/>
      <c r="B10" s="245"/>
      <c r="C10" s="245"/>
      <c r="D10" s="245"/>
      <c r="E10" s="245"/>
      <c r="F10" s="245"/>
      <c r="G10" s="245"/>
      <c r="H10" s="245"/>
      <c r="I10" s="245"/>
      <c r="J10" s="245"/>
      <c r="K10" s="245"/>
      <c r="L10" s="245"/>
      <c r="M10" s="245"/>
      <c r="N10" s="245"/>
    </row>
    <row r="11" spans="1:14" ht="15" x14ac:dyDescent="0.25">
      <c r="A11" s="245"/>
      <c r="B11" s="245"/>
      <c r="C11" s="245"/>
      <c r="D11" s="245"/>
      <c r="E11" s="245"/>
      <c r="F11" s="245"/>
      <c r="G11" s="245"/>
      <c r="H11" s="245"/>
      <c r="I11" s="245"/>
      <c r="J11" s="245"/>
      <c r="K11" s="245"/>
      <c r="L11" s="245"/>
      <c r="M11" s="245"/>
      <c r="N11" s="245"/>
    </row>
    <row r="12" spans="1:14" ht="15" x14ac:dyDescent="0.25">
      <c r="A12" s="245"/>
      <c r="B12" s="245"/>
      <c r="C12" s="245"/>
      <c r="D12" s="245"/>
      <c r="E12" s="245"/>
      <c r="F12" s="245"/>
      <c r="G12" s="245"/>
      <c r="H12" s="245"/>
      <c r="I12" s="245"/>
      <c r="J12" s="245"/>
      <c r="K12" s="245"/>
      <c r="L12" s="245"/>
      <c r="M12" s="245"/>
      <c r="N12" s="245"/>
    </row>
    <row r="13" spans="1:14" ht="15" x14ac:dyDescent="0.25">
      <c r="A13" s="245"/>
      <c r="B13" s="245"/>
      <c r="C13" s="245"/>
      <c r="D13" s="245"/>
      <c r="E13" s="245"/>
      <c r="F13" s="245"/>
      <c r="G13" s="245"/>
      <c r="H13" s="245"/>
      <c r="I13" s="245"/>
      <c r="J13" s="245"/>
      <c r="K13" s="245"/>
      <c r="L13" s="245"/>
      <c r="M13" s="245"/>
      <c r="N13" s="245"/>
    </row>
    <row r="14" spans="1:14" ht="15" x14ac:dyDescent="0.25">
      <c r="A14" s="245"/>
      <c r="B14" s="245"/>
      <c r="C14" s="245"/>
      <c r="D14" s="245"/>
      <c r="E14" s="245"/>
      <c r="F14" s="245"/>
      <c r="G14" s="245"/>
      <c r="H14" s="245"/>
      <c r="I14" s="245"/>
      <c r="J14" s="245"/>
      <c r="K14" s="245"/>
      <c r="L14" s="245"/>
      <c r="M14" s="245"/>
      <c r="N14" s="245"/>
    </row>
    <row r="15" spans="1:14" ht="15" x14ac:dyDescent="0.25">
      <c r="A15" s="245"/>
      <c r="B15" s="245"/>
      <c r="C15" s="245"/>
      <c r="D15" s="245"/>
      <c r="E15" s="245"/>
      <c r="F15" s="245"/>
      <c r="G15" s="245"/>
      <c r="H15" s="245"/>
      <c r="I15" s="245"/>
      <c r="J15" s="245"/>
      <c r="K15" s="245"/>
      <c r="L15" s="245"/>
      <c r="M15" s="245"/>
      <c r="N15" s="245"/>
    </row>
    <row r="16" spans="1:14" ht="15" x14ac:dyDescent="0.25">
      <c r="A16" s="245"/>
      <c r="B16" s="245"/>
      <c r="C16" s="245"/>
      <c r="D16" s="245"/>
      <c r="E16" s="245"/>
      <c r="F16" s="245"/>
      <c r="G16" s="245"/>
      <c r="H16" s="245"/>
      <c r="I16" s="245"/>
      <c r="J16" s="245"/>
      <c r="K16" s="245"/>
      <c r="L16" s="245"/>
      <c r="M16" s="245"/>
      <c r="N16" s="245"/>
    </row>
    <row r="17" spans="1:14" ht="15" x14ac:dyDescent="0.25">
      <c r="A17" s="245"/>
      <c r="B17" s="245"/>
      <c r="C17" s="245"/>
      <c r="D17" s="245"/>
      <c r="E17" s="245"/>
      <c r="F17" s="245"/>
      <c r="G17" s="245"/>
      <c r="H17" s="245"/>
      <c r="I17" s="245"/>
      <c r="J17" s="245"/>
      <c r="K17" s="245"/>
      <c r="L17" s="245"/>
      <c r="M17" s="245"/>
      <c r="N17" s="245"/>
    </row>
    <row r="18" spans="1:14" ht="15" x14ac:dyDescent="0.25">
      <c r="A18" s="245"/>
      <c r="B18" s="245"/>
      <c r="C18" s="245"/>
      <c r="D18" s="245"/>
      <c r="E18" s="245"/>
      <c r="F18" s="245"/>
      <c r="G18" s="245"/>
      <c r="H18" s="245"/>
      <c r="I18" s="245"/>
      <c r="J18" s="245"/>
      <c r="K18" s="245"/>
      <c r="L18" s="245"/>
      <c r="M18" s="245"/>
      <c r="N18" s="245"/>
    </row>
    <row r="19" spans="1:14" ht="15" x14ac:dyDescent="0.25">
      <c r="A19" s="245"/>
      <c r="B19" s="245"/>
      <c r="C19" s="245"/>
      <c r="D19" s="245"/>
      <c r="E19" s="245"/>
      <c r="F19" s="245"/>
      <c r="G19" s="245"/>
      <c r="H19" s="245"/>
      <c r="I19" s="245"/>
      <c r="J19" s="245"/>
      <c r="K19" s="245"/>
      <c r="L19" s="245"/>
      <c r="M19" s="245"/>
      <c r="N19" s="245"/>
    </row>
    <row r="20" spans="1:14" ht="15" x14ac:dyDescent="0.25">
      <c r="A20" s="245"/>
      <c r="B20" s="245"/>
      <c r="C20" s="245"/>
      <c r="D20" s="245"/>
      <c r="E20" s="245"/>
      <c r="F20" s="245"/>
      <c r="G20" s="245"/>
      <c r="H20" s="245"/>
      <c r="I20" s="245"/>
      <c r="J20" s="245"/>
      <c r="K20" s="245"/>
      <c r="L20" s="245"/>
      <c r="M20" s="245"/>
      <c r="N20" s="245"/>
    </row>
    <row r="21" spans="1:14" ht="15" x14ac:dyDescent="0.25">
      <c r="A21" s="245"/>
      <c r="B21" s="245"/>
      <c r="C21" s="245"/>
      <c r="D21" s="245"/>
      <c r="E21" s="245"/>
      <c r="F21" s="245"/>
      <c r="G21" s="245"/>
      <c r="H21" s="245"/>
      <c r="I21" s="246"/>
      <c r="J21" s="245"/>
      <c r="K21" s="245"/>
      <c r="L21" s="245"/>
      <c r="M21" s="245"/>
      <c r="N21" s="245"/>
    </row>
    <row r="22" spans="1:14" ht="15" x14ac:dyDescent="0.25">
      <c r="A22" s="245"/>
      <c r="B22" s="245"/>
      <c r="C22" s="245"/>
      <c r="D22" s="245"/>
      <c r="E22" s="245"/>
      <c r="F22" s="245"/>
      <c r="G22" s="245"/>
      <c r="H22" s="245"/>
      <c r="I22" s="245"/>
      <c r="J22" s="245"/>
      <c r="K22" s="245"/>
      <c r="L22" s="245"/>
      <c r="M22" s="245"/>
      <c r="N22" s="245"/>
    </row>
    <row r="23" spans="1:14" ht="15" x14ac:dyDescent="0.25">
      <c r="A23" s="245"/>
      <c r="B23" s="245"/>
      <c r="C23" s="245"/>
      <c r="D23" s="245"/>
      <c r="E23" s="245"/>
      <c r="F23" s="245"/>
      <c r="G23" s="245"/>
      <c r="H23" s="245"/>
      <c r="I23" s="245"/>
      <c r="J23" s="245"/>
      <c r="K23" s="245"/>
      <c r="L23" s="245"/>
      <c r="M23" s="245"/>
      <c r="N23" s="245"/>
    </row>
    <row r="24" spans="1:14" ht="15" x14ac:dyDescent="0.25">
      <c r="A24" s="245"/>
      <c r="B24" s="245"/>
      <c r="C24" s="245"/>
      <c r="D24" s="245"/>
      <c r="E24" s="245"/>
      <c r="F24" s="245"/>
      <c r="G24" s="245"/>
      <c r="H24" s="245"/>
      <c r="I24" s="245"/>
      <c r="J24" s="245"/>
      <c r="K24" s="245"/>
      <c r="L24" s="245"/>
      <c r="M24" s="245"/>
      <c r="N24" s="245"/>
    </row>
    <row r="25" spans="1:14" ht="15" x14ac:dyDescent="0.25">
      <c r="A25" s="245"/>
      <c r="B25" s="245"/>
      <c r="C25" s="245"/>
      <c r="D25" s="245"/>
      <c r="E25" s="245"/>
      <c r="F25" s="245"/>
      <c r="G25" s="245"/>
      <c r="H25" s="245"/>
      <c r="I25" s="311" t="s">
        <v>427</v>
      </c>
      <c r="J25" s="245"/>
      <c r="K25" s="245"/>
      <c r="L25" s="245"/>
      <c r="M25" s="245"/>
      <c r="N25" s="245"/>
    </row>
    <row r="26" spans="1:14" ht="15" x14ac:dyDescent="0.25">
      <c r="A26" s="245"/>
      <c r="B26" s="245"/>
      <c r="C26" s="245"/>
      <c r="D26" s="245"/>
      <c r="E26" s="245"/>
      <c r="F26" s="245"/>
      <c r="G26" s="245"/>
      <c r="H26" s="245"/>
      <c r="I26" s="311" t="s">
        <v>428</v>
      </c>
      <c r="J26" s="245"/>
      <c r="K26" s="245"/>
      <c r="L26" s="245"/>
      <c r="M26" s="245"/>
      <c r="N26" s="245"/>
    </row>
    <row r="27" spans="1:14" ht="15" x14ac:dyDescent="0.25">
      <c r="A27" s="245"/>
      <c r="B27" s="245"/>
      <c r="C27" s="245"/>
      <c r="D27" s="245"/>
      <c r="E27" s="245"/>
      <c r="F27" s="245"/>
      <c r="G27" s="245"/>
      <c r="H27" s="245"/>
      <c r="I27" s="248"/>
      <c r="J27" s="245"/>
      <c r="K27" s="245"/>
      <c r="L27" s="245"/>
      <c r="M27" s="245"/>
      <c r="N27" s="245"/>
    </row>
    <row r="28" spans="1:14" ht="15" x14ac:dyDescent="0.25">
      <c r="A28" s="245"/>
      <c r="B28" s="245"/>
      <c r="C28" s="245"/>
      <c r="D28" s="245"/>
      <c r="E28" s="245"/>
      <c r="F28" s="245"/>
      <c r="G28" s="245"/>
      <c r="H28" s="245"/>
      <c r="I28" s="247"/>
      <c r="J28" s="245"/>
      <c r="K28" s="245"/>
      <c r="L28" s="245"/>
      <c r="M28" s="245"/>
      <c r="N28" s="245"/>
    </row>
    <row r="29" spans="1:14" ht="15" x14ac:dyDescent="0.25">
      <c r="A29" s="245"/>
      <c r="B29" s="245"/>
      <c r="C29" s="245"/>
      <c r="D29" s="245"/>
      <c r="E29" s="245"/>
      <c r="F29" s="245"/>
      <c r="G29" s="245"/>
      <c r="H29" s="245"/>
      <c r="I29" s="247"/>
      <c r="J29" s="245"/>
      <c r="K29" s="245"/>
      <c r="L29" s="245"/>
      <c r="M29" s="245"/>
      <c r="N29" s="245"/>
    </row>
    <row r="30" spans="1:14" ht="15" x14ac:dyDescent="0.25">
      <c r="A30" s="245"/>
      <c r="B30" s="245"/>
      <c r="C30" s="245"/>
      <c r="D30" s="245"/>
      <c r="E30" s="245"/>
      <c r="F30" s="245"/>
      <c r="G30" s="245"/>
      <c r="H30" s="245"/>
      <c r="I30" s="245"/>
      <c r="J30" s="245"/>
      <c r="K30" s="245"/>
      <c r="L30" s="245"/>
      <c r="M30" s="245"/>
      <c r="N30" s="245"/>
    </row>
    <row r="31" spans="1:14" ht="15" x14ac:dyDescent="0.25">
      <c r="A31" s="245"/>
      <c r="B31" s="245"/>
      <c r="C31" s="245"/>
      <c r="D31" s="245"/>
      <c r="E31" s="245"/>
      <c r="F31" s="245"/>
      <c r="G31" s="245"/>
      <c r="H31" s="245"/>
      <c r="I31" s="245"/>
      <c r="J31" s="245"/>
      <c r="K31" s="245"/>
      <c r="L31" s="245"/>
      <c r="M31" s="245"/>
      <c r="N31" s="245"/>
    </row>
    <row r="32" spans="1:14" ht="15" x14ac:dyDescent="0.25">
      <c r="A32" s="245"/>
      <c r="B32" s="245"/>
      <c r="C32" s="245"/>
      <c r="D32" s="245"/>
      <c r="E32" s="245"/>
      <c r="F32" s="245"/>
      <c r="G32" s="245"/>
      <c r="H32" s="245"/>
      <c r="I32" s="245"/>
      <c r="J32" s="245"/>
      <c r="K32" s="245"/>
      <c r="L32" s="245"/>
      <c r="M32" s="245"/>
      <c r="N32" s="245"/>
    </row>
    <row r="33" spans="1:14" ht="15" x14ac:dyDescent="0.25">
      <c r="A33" s="245"/>
      <c r="B33" s="245"/>
      <c r="C33" s="245"/>
      <c r="D33" s="245"/>
      <c r="E33" s="245"/>
      <c r="F33" s="245"/>
      <c r="G33" s="245"/>
      <c r="H33" s="245"/>
      <c r="I33" s="245"/>
      <c r="J33" s="245"/>
      <c r="K33" s="245"/>
      <c r="L33" s="245"/>
      <c r="M33" s="245"/>
      <c r="N33" s="245"/>
    </row>
    <row r="34" spans="1:14" ht="15" x14ac:dyDescent="0.25">
      <c r="A34" s="245"/>
      <c r="B34" s="245"/>
      <c r="C34" s="245"/>
      <c r="D34" s="245"/>
      <c r="E34" s="245"/>
      <c r="F34" s="245"/>
      <c r="G34" s="245"/>
      <c r="H34" s="245"/>
      <c r="I34" s="245"/>
      <c r="J34" s="245"/>
      <c r="K34" s="245"/>
      <c r="L34" s="245"/>
      <c r="M34" s="245"/>
      <c r="N34" s="245"/>
    </row>
    <row r="35" spans="1:14" ht="15" x14ac:dyDescent="0.25">
      <c r="A35" s="245"/>
      <c r="B35" s="245"/>
      <c r="C35" s="245"/>
      <c r="D35" s="245"/>
      <c r="E35" s="245"/>
      <c r="F35" s="245"/>
      <c r="G35" s="245"/>
      <c r="H35" s="245"/>
      <c r="I35" s="245"/>
      <c r="J35" s="245"/>
      <c r="K35" s="245"/>
      <c r="L35" s="245"/>
      <c r="M35" s="245"/>
      <c r="N35" s="245"/>
    </row>
  </sheetData>
  <pageMargins left="0.7" right="0.7" top="0.78740157499999996" bottom="0.78740157499999996" header="0.3" footer="0.3"/>
  <pageSetup orientation="portrait" horizontalDpi="1200" verticalDpi="12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enableFormatConditionsCalculation="0"/>
  <dimension ref="C2:AC148"/>
  <sheetViews>
    <sheetView showGridLines="0" topLeftCell="C1" zoomScaleNormal="100" zoomScalePageLayoutView="80" workbookViewId="0">
      <selection activeCell="C1" sqref="C1"/>
    </sheetView>
  </sheetViews>
  <sheetFormatPr baseColWidth="10" defaultColWidth="10.85546875" defaultRowHeight="12.75" x14ac:dyDescent="0.2"/>
  <cols>
    <col min="1" max="2" width="0" style="3" hidden="1" customWidth="1"/>
    <col min="3" max="4" width="10.85546875" style="3"/>
    <col min="5" max="5" width="10.85546875" style="3" customWidth="1"/>
    <col min="6" max="6" width="6.7109375" style="3" customWidth="1"/>
    <col min="7" max="15" width="10.85546875" style="3"/>
    <col min="16" max="17" width="6.7109375" style="3" customWidth="1"/>
    <col min="18" max="16384" width="10.85546875" style="3"/>
  </cols>
  <sheetData>
    <row r="2" spans="4:25" x14ac:dyDescent="0.2">
      <c r="F2" s="1"/>
      <c r="G2" s="1"/>
      <c r="H2" s="1"/>
      <c r="I2" s="1"/>
      <c r="J2" s="1"/>
      <c r="K2" s="1"/>
      <c r="L2" s="1"/>
      <c r="M2" s="1"/>
      <c r="N2" s="1"/>
      <c r="O2" s="1"/>
      <c r="P2" s="1"/>
    </row>
    <row r="3" spans="4:25" x14ac:dyDescent="0.2">
      <c r="F3" s="1"/>
      <c r="G3" s="52"/>
      <c r="H3" s="52"/>
      <c r="I3" s="52"/>
      <c r="J3" s="52"/>
      <c r="K3" s="52"/>
      <c r="L3" s="52"/>
      <c r="M3" s="52"/>
      <c r="N3" s="52"/>
      <c r="O3" s="52"/>
      <c r="P3" s="1"/>
    </row>
    <row r="4" spans="4:25" x14ac:dyDescent="0.2">
      <c r="F4" s="1"/>
      <c r="G4" s="52"/>
      <c r="H4" s="52"/>
      <c r="I4" s="52"/>
      <c r="J4" s="52"/>
      <c r="K4" s="52"/>
      <c r="L4" s="52"/>
      <c r="M4" s="52"/>
      <c r="N4" s="52"/>
      <c r="O4" s="52"/>
      <c r="P4" s="1"/>
      <c r="X4" s="33"/>
      <c r="Y4" s="33"/>
    </row>
    <row r="5" spans="4:25" x14ac:dyDescent="0.2">
      <c r="F5" s="1"/>
      <c r="G5" s="52"/>
      <c r="H5" s="52"/>
      <c r="I5" s="52"/>
      <c r="J5" s="52"/>
      <c r="K5" s="52"/>
      <c r="L5" s="52"/>
      <c r="M5" s="52"/>
      <c r="N5" s="52"/>
      <c r="O5" s="52"/>
      <c r="P5" s="1"/>
      <c r="R5" s="4"/>
      <c r="S5" s="4"/>
      <c r="T5" s="4"/>
      <c r="U5" s="4"/>
    </row>
    <row r="6" spans="4:25" x14ac:dyDescent="0.2">
      <c r="F6" s="1"/>
      <c r="G6" s="1"/>
      <c r="H6" s="1"/>
      <c r="I6" s="1"/>
      <c r="J6" s="1"/>
      <c r="K6" s="1"/>
      <c r="L6" s="1"/>
      <c r="M6" s="1"/>
      <c r="N6" s="1"/>
      <c r="O6" s="1"/>
      <c r="P6" s="1"/>
      <c r="R6" s="4"/>
      <c r="S6" s="4"/>
      <c r="T6" s="4"/>
      <c r="U6" s="4"/>
    </row>
    <row r="7" spans="4:25" ht="15" x14ac:dyDescent="0.2">
      <c r="F7" s="1"/>
      <c r="G7" s="9" t="s">
        <v>6</v>
      </c>
      <c r="H7" s="1"/>
      <c r="I7" s="2" t="s">
        <v>342</v>
      </c>
      <c r="J7" s="1"/>
      <c r="K7" s="1"/>
      <c r="L7" s="1"/>
      <c r="M7" s="1"/>
      <c r="N7" s="10"/>
      <c r="O7" s="9" t="s">
        <v>1</v>
      </c>
      <c r="P7" s="1"/>
      <c r="R7" s="319" t="s">
        <v>376</v>
      </c>
      <c r="S7" s="319"/>
      <c r="T7" s="319"/>
      <c r="U7" s="319"/>
    </row>
    <row r="8" spans="4:25" x14ac:dyDescent="0.2">
      <c r="F8" s="1"/>
      <c r="G8" s="1"/>
      <c r="H8" s="1"/>
      <c r="I8" s="1"/>
      <c r="J8" s="1"/>
      <c r="K8" s="1"/>
      <c r="L8" s="1"/>
      <c r="M8" s="1"/>
      <c r="N8" s="1"/>
      <c r="O8" s="1"/>
      <c r="P8" s="1"/>
      <c r="Q8" s="285"/>
      <c r="R8" s="320" t="s">
        <v>365</v>
      </c>
      <c r="S8" s="320"/>
      <c r="T8" s="320"/>
      <c r="U8" s="320"/>
    </row>
    <row r="9" spans="4:25" x14ac:dyDescent="0.2">
      <c r="F9" s="1"/>
      <c r="G9" s="385" t="s">
        <v>384</v>
      </c>
      <c r="H9" s="316"/>
      <c r="I9" s="316"/>
      <c r="J9" s="316"/>
      <c r="K9" s="316"/>
      <c r="L9" s="316"/>
      <c r="M9" s="316"/>
      <c r="N9" s="316"/>
      <c r="O9" s="316"/>
      <c r="P9" s="1"/>
      <c r="R9" s="4"/>
      <c r="S9" s="4"/>
      <c r="T9" s="4"/>
      <c r="U9" s="4"/>
    </row>
    <row r="10" spans="4:25" ht="12.75" customHeight="1" x14ac:dyDescent="0.2">
      <c r="F10" s="1"/>
      <c r="G10" s="316"/>
      <c r="H10" s="316"/>
      <c r="I10" s="316"/>
      <c r="J10" s="316"/>
      <c r="K10" s="316"/>
      <c r="L10" s="316"/>
      <c r="M10" s="316"/>
      <c r="N10" s="316"/>
      <c r="O10" s="316"/>
      <c r="P10" s="1"/>
    </row>
    <row r="11" spans="4:25" x14ac:dyDescent="0.2">
      <c r="F11" s="1"/>
      <c r="G11" s="316"/>
      <c r="H11" s="316"/>
      <c r="I11" s="316"/>
      <c r="J11" s="316"/>
      <c r="K11" s="316"/>
      <c r="L11" s="316"/>
      <c r="M11" s="316"/>
      <c r="N11" s="316"/>
      <c r="O11" s="316"/>
      <c r="P11" s="1"/>
    </row>
    <row r="12" spans="4:25" ht="12.75" customHeight="1" x14ac:dyDescent="0.2">
      <c r="F12" s="1"/>
      <c r="G12" s="316"/>
      <c r="H12" s="316"/>
      <c r="I12" s="316"/>
      <c r="J12" s="316"/>
      <c r="K12" s="316"/>
      <c r="L12" s="316"/>
      <c r="M12" s="316"/>
      <c r="N12" s="316"/>
      <c r="O12" s="316"/>
      <c r="P12" s="1"/>
      <c r="R12" s="1"/>
      <c r="S12" s="1"/>
      <c r="T12" s="1"/>
      <c r="U12" s="1"/>
    </row>
    <row r="13" spans="4:25" x14ac:dyDescent="0.2">
      <c r="F13" s="1"/>
      <c r="G13" s="316"/>
      <c r="H13" s="316"/>
      <c r="I13" s="316"/>
      <c r="J13" s="316"/>
      <c r="K13" s="316"/>
      <c r="L13" s="316"/>
      <c r="M13" s="316"/>
      <c r="N13" s="316"/>
      <c r="O13" s="316"/>
      <c r="P13" s="1"/>
      <c r="R13" s="1"/>
      <c r="S13" s="1"/>
      <c r="T13" s="1"/>
      <c r="U13" s="1"/>
    </row>
    <row r="14" spans="4:25" x14ac:dyDescent="0.2">
      <c r="F14" s="1"/>
      <c r="G14" s="316"/>
      <c r="H14" s="316"/>
      <c r="I14" s="316"/>
      <c r="J14" s="316"/>
      <c r="K14" s="316"/>
      <c r="L14" s="316"/>
      <c r="M14" s="316"/>
      <c r="N14" s="316"/>
      <c r="O14" s="316"/>
      <c r="P14" s="1"/>
      <c r="R14" s="1"/>
      <c r="S14" s="1"/>
      <c r="T14" s="1"/>
      <c r="U14" s="1"/>
    </row>
    <row r="15" spans="4:25" x14ac:dyDescent="0.2">
      <c r="D15" s="285"/>
      <c r="E15" s="285"/>
      <c r="F15" s="1"/>
      <c r="G15" s="316"/>
      <c r="H15" s="316"/>
      <c r="I15" s="316"/>
      <c r="J15" s="316"/>
      <c r="K15" s="316"/>
      <c r="L15" s="316"/>
      <c r="M15" s="316"/>
      <c r="N15" s="316"/>
      <c r="O15" s="316"/>
      <c r="P15" s="1"/>
      <c r="R15" s="1"/>
      <c r="S15" s="1"/>
      <c r="T15" s="1"/>
      <c r="U15" s="1"/>
    </row>
    <row r="16" spans="4:25" x14ac:dyDescent="0.2">
      <c r="F16" s="1"/>
      <c r="G16" s="316"/>
      <c r="H16" s="316"/>
      <c r="I16" s="316"/>
      <c r="J16" s="316"/>
      <c r="K16" s="316"/>
      <c r="L16" s="316"/>
      <c r="M16" s="316"/>
      <c r="N16" s="316"/>
      <c r="O16" s="316"/>
      <c r="P16" s="1"/>
      <c r="R16" s="1"/>
      <c r="S16" s="1"/>
      <c r="T16" s="1"/>
      <c r="U16" s="1"/>
    </row>
    <row r="17" spans="6:29" x14ac:dyDescent="0.2">
      <c r="F17" s="1"/>
      <c r="G17" s="316"/>
      <c r="H17" s="316"/>
      <c r="I17" s="316"/>
      <c r="J17" s="316"/>
      <c r="K17" s="316"/>
      <c r="L17" s="316"/>
      <c r="M17" s="316"/>
      <c r="N17" s="316"/>
      <c r="O17" s="316"/>
      <c r="P17" s="1"/>
      <c r="R17" s="318" t="s">
        <v>350</v>
      </c>
      <c r="S17" s="318"/>
      <c r="T17" s="318"/>
      <c r="U17" s="318"/>
      <c r="V17" s="280"/>
      <c r="W17" s="280"/>
      <c r="X17" s="280"/>
      <c r="Y17" s="280"/>
      <c r="Z17" s="280"/>
      <c r="AA17" s="280"/>
      <c r="AB17" s="280"/>
      <c r="AC17" s="280"/>
    </row>
    <row r="18" spans="6:29" x14ac:dyDescent="0.2">
      <c r="F18" s="1"/>
      <c r="G18" s="316"/>
      <c r="H18" s="316"/>
      <c r="I18" s="316"/>
      <c r="J18" s="316"/>
      <c r="K18" s="316"/>
      <c r="L18" s="316"/>
      <c r="M18" s="316"/>
      <c r="N18" s="316"/>
      <c r="O18" s="316"/>
      <c r="P18" s="1"/>
      <c r="R18" s="1"/>
      <c r="S18" s="1"/>
      <c r="T18" s="1"/>
      <c r="U18" s="1"/>
    </row>
    <row r="19" spans="6:29" x14ac:dyDescent="0.2">
      <c r="F19" s="1"/>
      <c r="G19" s="316"/>
      <c r="H19" s="316"/>
      <c r="I19" s="316"/>
      <c r="J19" s="316"/>
      <c r="K19" s="316"/>
      <c r="L19" s="316"/>
      <c r="M19" s="316"/>
      <c r="N19" s="316"/>
      <c r="O19" s="316"/>
      <c r="P19" s="1"/>
      <c r="R19" s="280"/>
      <c r="S19" s="280"/>
      <c r="T19" s="280"/>
      <c r="U19" s="280"/>
    </row>
    <row r="20" spans="6:29" ht="12.75" customHeight="1" x14ac:dyDescent="0.2">
      <c r="F20" s="1"/>
      <c r="G20" s="316"/>
      <c r="H20" s="316"/>
      <c r="I20" s="316"/>
      <c r="J20" s="316"/>
      <c r="K20" s="316"/>
      <c r="L20" s="316"/>
      <c r="M20" s="316"/>
      <c r="N20" s="316"/>
      <c r="O20" s="316"/>
      <c r="P20" s="1"/>
      <c r="R20" s="280"/>
      <c r="S20" s="280"/>
      <c r="T20" s="280"/>
      <c r="U20" s="280"/>
    </row>
    <row r="21" spans="6:29" x14ac:dyDescent="0.2">
      <c r="F21" s="1"/>
      <c r="G21" s="316"/>
      <c r="H21" s="316"/>
      <c r="I21" s="316"/>
      <c r="J21" s="316"/>
      <c r="K21" s="316"/>
      <c r="L21" s="316"/>
      <c r="M21" s="316"/>
      <c r="N21" s="316"/>
      <c r="O21" s="316"/>
      <c r="P21" s="1"/>
      <c r="R21" s="280"/>
      <c r="S21" s="280"/>
      <c r="T21" s="280"/>
      <c r="U21" s="280"/>
    </row>
    <row r="22" spans="6:29" x14ac:dyDescent="0.2">
      <c r="F22" s="1"/>
      <c r="G22" s="385" t="s">
        <v>371</v>
      </c>
      <c r="H22" s="316"/>
      <c r="I22" s="316"/>
      <c r="J22" s="316"/>
      <c r="K22" s="316"/>
      <c r="L22" s="316"/>
      <c r="M22" s="316"/>
      <c r="N22" s="316"/>
      <c r="O22" s="316"/>
      <c r="P22" s="1"/>
      <c r="R22" s="280"/>
      <c r="S22" s="280"/>
      <c r="T22" s="280"/>
      <c r="U22" s="280"/>
    </row>
    <row r="23" spans="6:29" ht="12.75" customHeight="1" x14ac:dyDescent="0.2">
      <c r="F23" s="1"/>
      <c r="G23" s="316"/>
      <c r="H23" s="316"/>
      <c r="I23" s="316"/>
      <c r="J23" s="316"/>
      <c r="K23" s="316"/>
      <c r="L23" s="316"/>
      <c r="M23" s="316"/>
      <c r="N23" s="316"/>
      <c r="O23" s="316"/>
      <c r="P23" s="1"/>
      <c r="R23" s="285"/>
      <c r="S23" s="285"/>
      <c r="T23" s="285"/>
      <c r="U23" s="285"/>
    </row>
    <row r="24" spans="6:29" x14ac:dyDescent="0.2">
      <c r="F24" s="1"/>
      <c r="G24" s="316"/>
      <c r="H24" s="316"/>
      <c r="I24" s="316"/>
      <c r="J24" s="316"/>
      <c r="K24" s="316"/>
      <c r="L24" s="316"/>
      <c r="M24" s="316"/>
      <c r="N24" s="316"/>
      <c r="O24" s="316"/>
      <c r="P24" s="1"/>
      <c r="R24" s="280"/>
      <c r="S24" s="280"/>
      <c r="T24" s="280"/>
      <c r="U24" s="280"/>
    </row>
    <row r="25" spans="6:29" x14ac:dyDescent="0.2">
      <c r="F25" s="1"/>
      <c r="G25" s="316"/>
      <c r="H25" s="316"/>
      <c r="I25" s="316"/>
      <c r="J25" s="316"/>
      <c r="K25" s="316"/>
      <c r="L25" s="316"/>
      <c r="M25" s="316"/>
      <c r="N25" s="316"/>
      <c r="O25" s="316"/>
      <c r="P25" s="1"/>
    </row>
    <row r="26" spans="6:29" x14ac:dyDescent="0.2">
      <c r="F26" s="1"/>
      <c r="G26" s="316"/>
      <c r="H26" s="316"/>
      <c r="I26" s="316"/>
      <c r="J26" s="316"/>
      <c r="K26" s="316"/>
      <c r="L26" s="316"/>
      <c r="M26" s="316"/>
      <c r="N26" s="316"/>
      <c r="O26" s="316"/>
      <c r="P26" s="1"/>
      <c r="Z26" s="285"/>
      <c r="AA26" s="285"/>
      <c r="AB26" s="285"/>
    </row>
    <row r="27" spans="6:29" x14ac:dyDescent="0.2">
      <c r="F27" s="1"/>
      <c r="G27" s="316"/>
      <c r="H27" s="316"/>
      <c r="I27" s="316"/>
      <c r="J27" s="316"/>
      <c r="K27" s="316"/>
      <c r="L27" s="316"/>
      <c r="M27" s="316"/>
      <c r="N27" s="316"/>
      <c r="O27" s="316"/>
      <c r="P27" s="1"/>
    </row>
    <row r="28" spans="6:29" x14ac:dyDescent="0.2">
      <c r="F28" s="1"/>
      <c r="G28" s="316"/>
      <c r="H28" s="316"/>
      <c r="I28" s="316"/>
      <c r="J28" s="316"/>
      <c r="K28" s="316"/>
      <c r="L28" s="316"/>
      <c r="M28" s="316"/>
      <c r="N28" s="316"/>
      <c r="O28" s="316"/>
      <c r="P28" s="1"/>
    </row>
    <row r="29" spans="6:29" x14ac:dyDescent="0.2">
      <c r="F29" s="1"/>
      <c r="G29" s="316"/>
      <c r="H29" s="316"/>
      <c r="I29" s="316"/>
      <c r="J29" s="316"/>
      <c r="K29" s="316"/>
      <c r="L29" s="316"/>
      <c r="M29" s="316"/>
      <c r="N29" s="316"/>
      <c r="O29" s="316"/>
      <c r="P29" s="1"/>
    </row>
    <row r="30" spans="6:29" x14ac:dyDescent="0.2">
      <c r="F30" s="1"/>
      <c r="G30" s="316"/>
      <c r="H30" s="316"/>
      <c r="I30" s="316"/>
      <c r="J30" s="316"/>
      <c r="K30" s="316"/>
      <c r="L30" s="316"/>
      <c r="M30" s="316"/>
      <c r="N30" s="316"/>
      <c r="O30" s="316"/>
      <c r="P30" s="1"/>
    </row>
    <row r="31" spans="6:29" x14ac:dyDescent="0.2">
      <c r="F31" s="1"/>
      <c r="G31" s="1"/>
      <c r="H31" s="1"/>
      <c r="I31" s="1"/>
      <c r="J31" s="1"/>
      <c r="K31" s="1"/>
      <c r="L31" s="1"/>
      <c r="M31" s="1"/>
      <c r="N31" s="1"/>
      <c r="O31" s="1"/>
      <c r="P31" s="1"/>
    </row>
    <row r="32" spans="6:29" x14ac:dyDescent="0.2">
      <c r="F32" s="1"/>
      <c r="G32" s="324"/>
      <c r="H32" s="324"/>
      <c r="I32" s="324"/>
      <c r="J32" s="324"/>
      <c r="K32" s="324"/>
      <c r="L32" s="324"/>
      <c r="M32" s="324"/>
      <c r="N32" s="324"/>
      <c r="O32" s="324"/>
      <c r="P32" s="1"/>
    </row>
    <row r="33" spans="6:26" s="285" customFormat="1" x14ac:dyDescent="0.2">
      <c r="F33" s="1"/>
      <c r="G33" s="324"/>
      <c r="H33" s="324"/>
      <c r="I33" s="324"/>
      <c r="J33" s="324"/>
      <c r="K33" s="324"/>
      <c r="L33" s="324"/>
      <c r="M33" s="324"/>
      <c r="N33" s="324"/>
      <c r="O33" s="324"/>
      <c r="P33" s="1"/>
    </row>
    <row r="34" spans="6:26" x14ac:dyDescent="0.2">
      <c r="F34" s="1"/>
      <c r="G34" s="324"/>
      <c r="H34" s="324"/>
      <c r="I34" s="324"/>
      <c r="J34" s="324"/>
      <c r="K34" s="324"/>
      <c r="L34" s="324"/>
      <c r="M34" s="324"/>
      <c r="N34" s="324"/>
      <c r="O34" s="324"/>
      <c r="P34" s="1"/>
    </row>
    <row r="35" spans="6:26" x14ac:dyDescent="0.2">
      <c r="F35" s="1"/>
      <c r="G35" s="54"/>
      <c r="H35" s="54"/>
      <c r="I35" s="54"/>
      <c r="J35" s="54"/>
      <c r="K35" s="54"/>
      <c r="L35" s="54"/>
      <c r="M35" s="54"/>
      <c r="N35" s="54"/>
      <c r="O35" s="54"/>
      <c r="P35" s="1"/>
    </row>
    <row r="36" spans="6:26" x14ac:dyDescent="0.2">
      <c r="F36" s="22"/>
      <c r="G36" s="56"/>
      <c r="H36" s="56"/>
      <c r="I36" s="56"/>
      <c r="J36" s="56"/>
      <c r="K36" s="56"/>
      <c r="L36" s="56"/>
      <c r="M36" s="56"/>
      <c r="N36" s="56"/>
      <c r="O36" s="56"/>
      <c r="P36" s="22"/>
    </row>
    <row r="37" spans="6:26" x14ac:dyDescent="0.2">
      <c r="F37" s="1"/>
      <c r="G37" s="54"/>
      <c r="H37" s="54"/>
      <c r="I37" s="54"/>
      <c r="J37" s="54"/>
      <c r="K37" s="54"/>
      <c r="L37" s="54"/>
      <c r="M37" s="54"/>
      <c r="N37" s="54"/>
      <c r="O37" s="54"/>
      <c r="P37" s="1"/>
      <c r="R37" s="1"/>
      <c r="S37" s="1"/>
      <c r="T37" s="1"/>
      <c r="U37" s="1"/>
    </row>
    <row r="38" spans="6:26" x14ac:dyDescent="0.2">
      <c r="F38" s="1"/>
      <c r="G38" s="54"/>
      <c r="H38" s="54"/>
      <c r="I38" s="54"/>
      <c r="J38" s="54"/>
      <c r="K38" s="54"/>
      <c r="L38" s="54"/>
      <c r="M38" s="54"/>
      <c r="N38" s="54"/>
      <c r="O38" s="54"/>
      <c r="P38" s="1"/>
      <c r="R38" s="1"/>
      <c r="S38" s="1"/>
      <c r="T38" s="1"/>
      <c r="U38" s="1"/>
    </row>
    <row r="39" spans="6:26" ht="12.75" customHeight="1" x14ac:dyDescent="0.2">
      <c r="F39" s="1"/>
      <c r="G39" s="253" t="s">
        <v>289</v>
      </c>
      <c r="H39" s="59"/>
      <c r="I39" s="190"/>
      <c r="J39" s="190"/>
      <c r="K39" s="190"/>
      <c r="L39" s="190"/>
      <c r="M39" s="190"/>
      <c r="N39" s="54"/>
      <c r="O39" s="54"/>
      <c r="P39" s="1"/>
      <c r="R39" s="324" t="s">
        <v>389</v>
      </c>
      <c r="S39" s="324"/>
      <c r="T39" s="324"/>
      <c r="U39" s="324"/>
    </row>
    <row r="40" spans="6:26" ht="12.75" customHeight="1" x14ac:dyDescent="0.2">
      <c r="F40" s="1"/>
      <c r="G40" s="54"/>
      <c r="H40" s="54"/>
      <c r="I40" s="54"/>
      <c r="J40" s="54"/>
      <c r="K40" s="54"/>
      <c r="L40" s="54"/>
      <c r="M40" s="54"/>
      <c r="N40" s="54"/>
      <c r="O40" s="54"/>
      <c r="P40" s="1"/>
      <c r="R40" s="324"/>
      <c r="S40" s="324"/>
      <c r="T40" s="324"/>
      <c r="U40" s="324"/>
    </row>
    <row r="41" spans="6:26" ht="12.75" customHeight="1" x14ac:dyDescent="0.2">
      <c r="F41" s="1"/>
      <c r="G41" s="54"/>
      <c r="H41" s="54"/>
      <c r="I41" s="388" t="s">
        <v>360</v>
      </c>
      <c r="J41" s="389"/>
      <c r="K41" s="390"/>
      <c r="L41" s="54"/>
      <c r="M41" s="54"/>
      <c r="N41" s="54"/>
      <c r="O41" s="54"/>
      <c r="P41" s="1"/>
      <c r="R41" s="324"/>
      <c r="S41" s="324"/>
      <c r="T41" s="324"/>
      <c r="U41" s="324"/>
    </row>
    <row r="42" spans="6:26" ht="12.75" customHeight="1" x14ac:dyDescent="0.2">
      <c r="F42" s="1"/>
      <c r="G42" s="74"/>
      <c r="H42" s="74"/>
      <c r="I42" s="376" t="s">
        <v>361</v>
      </c>
      <c r="J42" s="377"/>
      <c r="K42" s="378"/>
      <c r="L42" s="74"/>
      <c r="M42" s="74"/>
      <c r="N42" s="74"/>
      <c r="O42" s="74"/>
      <c r="P42" s="1"/>
      <c r="R42" s="58"/>
      <c r="S42" s="58"/>
      <c r="T42" s="58"/>
      <c r="U42" s="58"/>
    </row>
    <row r="43" spans="6:26" x14ac:dyDescent="0.2">
      <c r="F43" s="1"/>
      <c r="G43" s="54"/>
      <c r="H43" s="54"/>
      <c r="I43" s="379"/>
      <c r="J43" s="380"/>
      <c r="K43" s="381"/>
      <c r="L43" s="54"/>
      <c r="M43" s="54"/>
      <c r="N43" s="54"/>
      <c r="O43" s="54"/>
      <c r="P43" s="1"/>
    </row>
    <row r="44" spans="6:26" x14ac:dyDescent="0.2">
      <c r="F44" s="1"/>
      <c r="G44" s="1"/>
      <c r="H44" s="1"/>
      <c r="I44" s="379"/>
      <c r="J44" s="380"/>
      <c r="K44" s="381"/>
      <c r="L44" s="1"/>
      <c r="M44" s="1"/>
      <c r="N44" s="1"/>
      <c r="O44" s="1"/>
      <c r="P44" s="1"/>
      <c r="R44" s="257"/>
      <c r="S44" s="1"/>
      <c r="T44" s="1"/>
      <c r="U44" s="1"/>
    </row>
    <row r="45" spans="6:26" x14ac:dyDescent="0.2">
      <c r="F45" s="1"/>
      <c r="G45" s="1"/>
      <c r="H45" s="1"/>
      <c r="I45" s="382"/>
      <c r="J45" s="383"/>
      <c r="K45" s="384"/>
      <c r="L45" s="1"/>
      <c r="M45" s="1"/>
      <c r="N45" s="1"/>
      <c r="O45" s="1"/>
      <c r="P45" s="1"/>
      <c r="R45" s="1"/>
      <c r="S45" s="1"/>
      <c r="T45" s="1"/>
      <c r="U45" s="1"/>
      <c r="W45" s="289"/>
      <c r="X45" s="289"/>
      <c r="Y45" s="289"/>
      <c r="Z45" s="289"/>
    </row>
    <row r="46" spans="6:26" ht="12.75" customHeight="1" x14ac:dyDescent="0.2">
      <c r="F46" s="1"/>
      <c r="G46" s="1"/>
      <c r="H46" s="1"/>
      <c r="I46" s="262"/>
      <c r="J46" s="262"/>
      <c r="K46" s="262"/>
      <c r="L46" s="1"/>
      <c r="M46" s="12"/>
      <c r="N46" s="1"/>
      <c r="O46" s="1"/>
      <c r="P46" s="1"/>
      <c r="R46" s="353" t="s">
        <v>349</v>
      </c>
      <c r="S46" s="353"/>
      <c r="T46" s="353"/>
      <c r="U46" s="353"/>
      <c r="W46" s="289"/>
      <c r="X46" s="289"/>
      <c r="Y46" s="289"/>
      <c r="Z46" s="289"/>
    </row>
    <row r="47" spans="6:26" ht="12.75" customHeight="1" x14ac:dyDescent="0.2">
      <c r="F47" s="1"/>
      <c r="G47" s="1"/>
      <c r="H47" s="1"/>
      <c r="I47" s="1"/>
      <c r="J47" s="1"/>
      <c r="K47" s="1"/>
      <c r="L47" s="4"/>
      <c r="M47" s="370"/>
      <c r="N47" s="370"/>
      <c r="O47" s="370"/>
      <c r="P47" s="1"/>
      <c r="R47" s="353"/>
      <c r="S47" s="353"/>
      <c r="T47" s="353"/>
      <c r="U47" s="353"/>
      <c r="W47" s="394"/>
      <c r="X47" s="394"/>
      <c r="Y47" s="394"/>
      <c r="Z47" s="394"/>
    </row>
    <row r="48" spans="6:26" x14ac:dyDescent="0.2">
      <c r="F48" s="1"/>
      <c r="G48" s="1"/>
      <c r="H48" s="1"/>
      <c r="I48" s="1"/>
      <c r="J48" s="1"/>
      <c r="K48" s="124"/>
      <c r="L48" s="261"/>
      <c r="M48" s="386"/>
      <c r="N48" s="387"/>
      <c r="O48" s="387"/>
      <c r="P48" s="1"/>
      <c r="R48" s="353"/>
      <c r="S48" s="353"/>
      <c r="T48" s="353"/>
      <c r="U48" s="353"/>
      <c r="W48" s="394"/>
      <c r="X48" s="394"/>
      <c r="Y48" s="394"/>
      <c r="Z48" s="394"/>
    </row>
    <row r="49" spans="6:29" x14ac:dyDescent="0.2">
      <c r="F49" s="1"/>
      <c r="G49" s="351" t="s">
        <v>355</v>
      </c>
      <c r="H49" s="372"/>
      <c r="I49" s="352"/>
      <c r="J49" s="262"/>
      <c r="K49" s="373" t="s">
        <v>379</v>
      </c>
      <c r="L49" s="374"/>
      <c r="M49" s="375"/>
      <c r="N49" s="259"/>
      <c r="O49" s="259"/>
      <c r="P49" s="1"/>
      <c r="R49" s="353"/>
      <c r="S49" s="353"/>
      <c r="T49" s="353"/>
      <c r="U49" s="353"/>
      <c r="W49" s="394"/>
      <c r="X49" s="394"/>
      <c r="Y49" s="394"/>
      <c r="Z49" s="394"/>
    </row>
    <row r="50" spans="6:29" x14ac:dyDescent="0.2">
      <c r="F50" s="1"/>
      <c r="G50" s="332" t="s">
        <v>361</v>
      </c>
      <c r="H50" s="333"/>
      <c r="I50" s="334"/>
      <c r="J50" s="263"/>
      <c r="K50" s="332" t="s">
        <v>362</v>
      </c>
      <c r="L50" s="333"/>
      <c r="M50" s="334"/>
      <c r="N50" s="264"/>
      <c r="O50" s="264"/>
      <c r="P50" s="1"/>
      <c r="Q50" s="21"/>
      <c r="R50" s="353"/>
      <c r="S50" s="353"/>
      <c r="T50" s="353"/>
      <c r="U50" s="353"/>
      <c r="W50" s="57"/>
      <c r="X50" s="57"/>
      <c r="Y50" s="57"/>
      <c r="Z50" s="57"/>
    </row>
    <row r="51" spans="6:29" x14ac:dyDescent="0.2">
      <c r="F51" s="1"/>
      <c r="G51" s="335"/>
      <c r="H51" s="336"/>
      <c r="I51" s="337"/>
      <c r="J51" s="263"/>
      <c r="K51" s="335"/>
      <c r="L51" s="336"/>
      <c r="M51" s="337"/>
      <c r="N51" s="264"/>
      <c r="O51" s="264"/>
      <c r="P51" s="1"/>
      <c r="Q51" s="21"/>
      <c r="R51" s="290"/>
      <c r="S51" s="290"/>
      <c r="T51" s="290"/>
      <c r="U51" s="290"/>
      <c r="V51" s="22"/>
      <c r="W51" s="57"/>
      <c r="X51" s="57"/>
      <c r="Y51" s="57"/>
      <c r="Z51" s="57"/>
    </row>
    <row r="52" spans="6:29" x14ac:dyDescent="0.2">
      <c r="F52" s="1"/>
      <c r="G52" s="335"/>
      <c r="H52" s="336"/>
      <c r="I52" s="337"/>
      <c r="J52" s="263"/>
      <c r="K52" s="335"/>
      <c r="L52" s="336"/>
      <c r="M52" s="337"/>
      <c r="N52" s="264"/>
      <c r="O52" s="264"/>
      <c r="P52" s="1"/>
      <c r="Q52" s="21"/>
      <c r="R52" s="7"/>
      <c r="S52" s="21"/>
      <c r="T52" s="21"/>
      <c r="U52" s="22"/>
      <c r="V52" s="22"/>
      <c r="W52" s="254"/>
      <c r="X52" s="58"/>
      <c r="Y52" s="58"/>
      <c r="Z52" s="58"/>
      <c r="AA52" s="289"/>
      <c r="AB52" s="289"/>
      <c r="AC52" s="289"/>
    </row>
    <row r="53" spans="6:29" x14ac:dyDescent="0.2">
      <c r="F53" s="1"/>
      <c r="G53" s="335"/>
      <c r="H53" s="336"/>
      <c r="I53" s="337"/>
      <c r="J53" s="263"/>
      <c r="K53" s="335"/>
      <c r="L53" s="336"/>
      <c r="M53" s="337"/>
      <c r="N53" s="260"/>
      <c r="O53" s="260"/>
      <c r="P53" s="1"/>
      <c r="Q53" s="21"/>
      <c r="R53" s="42"/>
      <c r="S53" s="42"/>
      <c r="T53" s="42"/>
      <c r="U53" s="257"/>
      <c r="V53" s="257"/>
      <c r="W53" s="257"/>
      <c r="X53" s="1"/>
      <c r="Y53" s="1"/>
      <c r="AB53" s="21" t="s">
        <v>69</v>
      </c>
    </row>
    <row r="54" spans="6:29" x14ac:dyDescent="0.2">
      <c r="F54" s="1"/>
      <c r="G54" s="335"/>
      <c r="H54" s="336"/>
      <c r="I54" s="337"/>
      <c r="J54" s="263"/>
      <c r="K54" s="335"/>
      <c r="L54" s="336"/>
      <c r="M54" s="337"/>
      <c r="N54" s="1"/>
      <c r="O54" s="1"/>
      <c r="P54" s="1"/>
      <c r="Q54" s="21"/>
      <c r="R54" s="42"/>
      <c r="S54" s="42"/>
      <c r="T54" s="42"/>
      <c r="U54" s="257"/>
      <c r="V54" s="257"/>
      <c r="W54" s="257"/>
      <c r="X54" s="1"/>
      <c r="Y54" s="1"/>
      <c r="AB54" s="21" t="s">
        <v>61</v>
      </c>
    </row>
    <row r="55" spans="6:29" ht="12.75" customHeight="1" x14ac:dyDescent="0.2">
      <c r="F55" s="1"/>
      <c r="G55" s="335"/>
      <c r="H55" s="336"/>
      <c r="I55" s="337"/>
      <c r="J55" s="1"/>
      <c r="K55" s="335"/>
      <c r="L55" s="336"/>
      <c r="M55" s="337"/>
      <c r="N55" s="1"/>
      <c r="O55" s="1"/>
      <c r="P55" s="1"/>
      <c r="Q55" s="21"/>
      <c r="R55" s="353" t="s">
        <v>348</v>
      </c>
      <c r="S55" s="353"/>
      <c r="T55" s="353"/>
      <c r="U55" s="391"/>
      <c r="V55" s="392" t="s">
        <v>351</v>
      </c>
      <c r="W55" s="393"/>
      <c r="X55" s="393"/>
      <c r="Y55" s="393"/>
      <c r="AB55" s="21" t="s">
        <v>62</v>
      </c>
    </row>
    <row r="56" spans="6:29" x14ac:dyDescent="0.2">
      <c r="F56" s="1"/>
      <c r="G56" s="335"/>
      <c r="H56" s="336"/>
      <c r="I56" s="337"/>
      <c r="J56" s="1"/>
      <c r="K56" s="335"/>
      <c r="L56" s="336"/>
      <c r="M56" s="337"/>
      <c r="N56" s="1"/>
      <c r="O56" s="1"/>
      <c r="P56" s="1"/>
      <c r="Q56" s="21"/>
      <c r="R56" s="353"/>
      <c r="S56" s="353"/>
      <c r="T56" s="353"/>
      <c r="U56" s="391"/>
      <c r="V56" s="392"/>
      <c r="W56" s="393"/>
      <c r="X56" s="393"/>
      <c r="Y56" s="393"/>
    </row>
    <row r="57" spans="6:29" x14ac:dyDescent="0.2">
      <c r="F57" s="1"/>
      <c r="G57" s="335"/>
      <c r="H57" s="336"/>
      <c r="I57" s="337"/>
      <c r="J57" s="262"/>
      <c r="K57" s="335"/>
      <c r="L57" s="336"/>
      <c r="M57" s="337"/>
      <c r="N57" s="262"/>
      <c r="O57" s="1"/>
      <c r="P57" s="1"/>
      <c r="Q57" s="21"/>
      <c r="R57" s="353"/>
      <c r="S57" s="353"/>
      <c r="T57" s="353"/>
      <c r="U57" s="391"/>
      <c r="V57" s="392"/>
      <c r="W57" s="393"/>
      <c r="X57" s="393"/>
      <c r="Y57" s="393"/>
    </row>
    <row r="58" spans="6:29" ht="13.35" customHeight="1" x14ac:dyDescent="0.2">
      <c r="F58" s="1"/>
      <c r="G58" s="338"/>
      <c r="H58" s="339"/>
      <c r="I58" s="340"/>
      <c r="J58" s="263"/>
      <c r="K58" s="338"/>
      <c r="L58" s="339"/>
      <c r="M58" s="340"/>
      <c r="N58" s="263"/>
      <c r="O58"/>
      <c r="P58" s="1"/>
      <c r="Q58" s="21"/>
      <c r="R58" s="57"/>
      <c r="S58" s="57"/>
      <c r="T58" s="57"/>
      <c r="U58" s="57"/>
      <c r="V58" s="294"/>
      <c r="W58" s="294"/>
      <c r="X58" s="294"/>
      <c r="Y58" s="294"/>
    </row>
    <row r="59" spans="6:29" x14ac:dyDescent="0.2">
      <c r="F59" s="1"/>
      <c r="G59" s="1"/>
      <c r="H59" s="1"/>
      <c r="I59" s="267"/>
      <c r="J59" s="263"/>
      <c r="K59" s="266"/>
      <c r="L59" s="4"/>
      <c r="M59" s="263"/>
      <c r="N59" s="263"/>
      <c r="O59"/>
      <c r="P59" s="1"/>
      <c r="Q59" s="21"/>
      <c r="R59" s="57"/>
      <c r="S59" s="57"/>
      <c r="T59" s="57"/>
      <c r="U59" s="57"/>
      <c r="V59" s="292"/>
      <c r="W59" s="291"/>
      <c r="X59" s="291"/>
      <c r="Y59" s="291"/>
    </row>
    <row r="60" spans="6:29" ht="12.75" customHeight="1" x14ac:dyDescent="0.2">
      <c r="F60" s="4"/>
      <c r="G60" s="4"/>
      <c r="H60" s="4"/>
      <c r="I60" s="263"/>
      <c r="J60" s="268"/>
      <c r="K60" s="4"/>
      <c r="L60" s="4"/>
      <c r="M60" s="263"/>
      <c r="N60" s="263"/>
      <c r="O60"/>
      <c r="P60" s="1"/>
      <c r="Q60" s="21"/>
      <c r="R60" s="43"/>
      <c r="S60" s="43"/>
      <c r="T60" s="43"/>
      <c r="U60" s="43"/>
      <c r="V60" s="292"/>
      <c r="W60" s="291"/>
      <c r="X60" s="291"/>
      <c r="Y60" s="291"/>
    </row>
    <row r="61" spans="6:29" x14ac:dyDescent="0.2">
      <c r="F61" s="4"/>
      <c r="G61" s="262"/>
      <c r="H61" s="262"/>
      <c r="I61" s="354" t="s">
        <v>357</v>
      </c>
      <c r="J61" s="355"/>
      <c r="K61" s="356"/>
      <c r="L61" s="4"/>
      <c r="M61" s="347" t="s">
        <v>359</v>
      </c>
      <c r="N61" s="357"/>
      <c r="O61" s="348"/>
      <c r="P61" s="1"/>
      <c r="Q61" s="22"/>
      <c r="R61" s="43"/>
      <c r="S61" s="43"/>
      <c r="T61" s="43"/>
      <c r="U61" s="43"/>
      <c r="V61" s="292"/>
      <c r="W61" s="291"/>
      <c r="X61" s="291"/>
      <c r="Y61" s="291"/>
    </row>
    <row r="62" spans="6:29" ht="13.5" customHeight="1" x14ac:dyDescent="0.2">
      <c r="F62" s="4"/>
      <c r="G62" s="265"/>
      <c r="H62" s="265"/>
      <c r="I62" s="332" t="s">
        <v>361</v>
      </c>
      <c r="J62" s="333"/>
      <c r="K62" s="334"/>
      <c r="L62" s="4"/>
      <c r="M62" s="332" t="s">
        <v>361</v>
      </c>
      <c r="N62" s="333"/>
      <c r="O62" s="334"/>
      <c r="P62" s="1"/>
      <c r="Q62" s="22"/>
      <c r="R62" s="353" t="s">
        <v>363</v>
      </c>
      <c r="S62" s="353"/>
      <c r="T62" s="353"/>
      <c r="U62" s="353"/>
      <c r="V62" s="22"/>
      <c r="W62" s="22"/>
    </row>
    <row r="63" spans="6:29" ht="12.75" customHeight="1" x14ac:dyDescent="0.2">
      <c r="F63" s="1"/>
      <c r="G63" s="260"/>
      <c r="H63" s="260"/>
      <c r="I63" s="335"/>
      <c r="J63" s="336"/>
      <c r="K63" s="337"/>
      <c r="L63" s="1"/>
      <c r="M63" s="335"/>
      <c r="N63" s="336"/>
      <c r="O63" s="337"/>
      <c r="P63" s="1"/>
      <c r="R63" s="353"/>
      <c r="S63" s="353"/>
      <c r="T63" s="353"/>
      <c r="U63" s="353"/>
      <c r="V63" s="289"/>
      <c r="W63" s="289"/>
      <c r="X63" s="289"/>
    </row>
    <row r="64" spans="6:29" x14ac:dyDescent="0.2">
      <c r="F64" s="1"/>
      <c r="G64" s="260"/>
      <c r="H64" s="260"/>
      <c r="I64" s="335"/>
      <c r="J64" s="336"/>
      <c r="K64" s="337"/>
      <c r="L64" s="1"/>
      <c r="M64" s="335"/>
      <c r="N64" s="336"/>
      <c r="O64" s="337"/>
      <c r="P64" s="1"/>
      <c r="R64" s="57"/>
      <c r="S64" s="57"/>
      <c r="T64" s="57"/>
      <c r="U64" s="57"/>
      <c r="V64" s="289"/>
      <c r="W64" s="289"/>
      <c r="X64" s="289"/>
    </row>
    <row r="65" spans="3:26" x14ac:dyDescent="0.2">
      <c r="F65" s="260"/>
      <c r="G65" s="260"/>
      <c r="H65" s="260"/>
      <c r="I65" s="335"/>
      <c r="J65" s="336"/>
      <c r="K65" s="337"/>
      <c r="L65" s="1"/>
      <c r="M65" s="335"/>
      <c r="N65" s="336"/>
      <c r="O65" s="337"/>
      <c r="P65" s="1"/>
      <c r="R65" s="293"/>
      <c r="S65" s="293"/>
      <c r="T65" s="293"/>
      <c r="U65" s="293"/>
    </row>
    <row r="66" spans="3:26" ht="12.75" customHeight="1" x14ac:dyDescent="0.2">
      <c r="F66" s="260"/>
      <c r="G66" s="260"/>
      <c r="H66" s="260"/>
      <c r="I66" s="335"/>
      <c r="J66" s="336"/>
      <c r="K66" s="337"/>
      <c r="L66" s="1"/>
      <c r="M66" s="335"/>
      <c r="N66" s="336"/>
      <c r="O66" s="337"/>
      <c r="P66" s="1"/>
      <c r="R66" s="1"/>
      <c r="S66" s="1"/>
      <c r="T66" s="1"/>
      <c r="U66" s="1"/>
      <c r="V66" s="1"/>
      <c r="W66" s="1"/>
      <c r="X66" s="1"/>
      <c r="Y66" s="1"/>
    </row>
    <row r="67" spans="3:26" x14ac:dyDescent="0.2">
      <c r="F67" s="260"/>
      <c r="G67" s="260"/>
      <c r="H67" s="260"/>
      <c r="I67" s="335"/>
      <c r="J67" s="336"/>
      <c r="K67" s="337"/>
      <c r="L67" s="262"/>
      <c r="M67" s="335"/>
      <c r="N67" s="336"/>
      <c r="O67" s="337"/>
      <c r="P67" s="1"/>
      <c r="R67" s="1"/>
      <c r="S67" s="1"/>
      <c r="T67" s="1"/>
      <c r="U67" s="1"/>
      <c r="V67" s="1"/>
      <c r="W67" s="1"/>
      <c r="X67" s="1"/>
      <c r="Y67" s="1"/>
    </row>
    <row r="68" spans="3:26" x14ac:dyDescent="0.2">
      <c r="F68" s="260"/>
      <c r="G68" s="260"/>
      <c r="H68" s="260"/>
      <c r="I68" s="335"/>
      <c r="J68" s="336"/>
      <c r="K68" s="337"/>
      <c r="L68" s="263"/>
      <c r="M68" s="335"/>
      <c r="N68" s="336"/>
      <c r="O68" s="337"/>
      <c r="P68" s="1"/>
      <c r="R68" s="353" t="s">
        <v>374</v>
      </c>
      <c r="S68" s="353"/>
      <c r="T68" s="353"/>
      <c r="U68" s="353"/>
      <c r="V68" s="395" t="s">
        <v>352</v>
      </c>
      <c r="W68" s="353"/>
      <c r="X68" s="353"/>
      <c r="Y68" s="353"/>
    </row>
    <row r="69" spans="3:26" ht="13.35" customHeight="1" x14ac:dyDescent="0.2">
      <c r="F69" s="260"/>
      <c r="G69" s="260"/>
      <c r="H69" s="260"/>
      <c r="I69" s="335"/>
      <c r="J69" s="336"/>
      <c r="K69" s="337"/>
      <c r="L69" s="263"/>
      <c r="M69" s="335"/>
      <c r="N69" s="336"/>
      <c r="O69" s="337"/>
      <c r="P69" s="1"/>
      <c r="R69" s="353"/>
      <c r="S69" s="353"/>
      <c r="T69" s="353"/>
      <c r="U69" s="353"/>
      <c r="V69" s="395"/>
      <c r="W69" s="353"/>
      <c r="X69" s="353"/>
      <c r="Y69" s="353"/>
    </row>
    <row r="70" spans="3:26" x14ac:dyDescent="0.2">
      <c r="F70" s="260"/>
      <c r="G70" s="260"/>
      <c r="H70" s="260"/>
      <c r="I70" s="338"/>
      <c r="J70" s="339"/>
      <c r="K70" s="340"/>
      <c r="L70" s="263"/>
      <c r="M70" s="338"/>
      <c r="N70" s="339"/>
      <c r="O70" s="340"/>
      <c r="P70" s="1"/>
      <c r="R70" s="353"/>
      <c r="S70" s="353"/>
      <c r="T70" s="353"/>
      <c r="U70" s="353"/>
      <c r="V70" s="395"/>
      <c r="W70" s="353"/>
      <c r="X70" s="353"/>
      <c r="Y70" s="353"/>
    </row>
    <row r="71" spans="3:26" x14ac:dyDescent="0.2">
      <c r="F71" s="260"/>
      <c r="G71" s="260"/>
      <c r="H71" s="260"/>
      <c r="I71" s="260"/>
      <c r="J71" s="260"/>
      <c r="K71" s="267"/>
      <c r="L71" s="270"/>
      <c r="M71" s="269"/>
      <c r="N71"/>
      <c r="O71"/>
      <c r="P71" s="1"/>
      <c r="R71" s="353"/>
      <c r="S71" s="353"/>
      <c r="T71" s="353"/>
      <c r="U71" s="353"/>
      <c r="V71" s="395"/>
      <c r="W71" s="353"/>
      <c r="X71" s="353"/>
      <c r="Y71" s="353"/>
    </row>
    <row r="72" spans="3:26" x14ac:dyDescent="0.2">
      <c r="F72" s="260"/>
      <c r="G72" s="260"/>
      <c r="H72" s="260"/>
      <c r="I72" s="1"/>
      <c r="J72" s="1"/>
      <c r="K72" s="263"/>
      <c r="L72" s="263"/>
      <c r="M72"/>
      <c r="N72"/>
      <c r="O72"/>
      <c r="P72" s="1"/>
      <c r="R72" s="353"/>
      <c r="S72" s="353"/>
      <c r="T72" s="353"/>
      <c r="U72" s="353"/>
      <c r="V72" s="395"/>
      <c r="W72" s="353"/>
      <c r="X72" s="353"/>
      <c r="Y72" s="353"/>
    </row>
    <row r="73" spans="3:26" x14ac:dyDescent="0.2">
      <c r="F73" s="260"/>
      <c r="G73" s="260"/>
      <c r="H73" s="260"/>
      <c r="I73" s="1"/>
      <c r="J73" s="1"/>
      <c r="K73" s="341" t="s">
        <v>358</v>
      </c>
      <c r="L73" s="342"/>
      <c r="M73" s="343"/>
      <c r="N73"/>
      <c r="O73"/>
      <c r="P73" s="1"/>
      <c r="R73" s="290"/>
      <c r="S73" s="290"/>
      <c r="T73" s="290"/>
      <c r="U73" s="290"/>
      <c r="V73" s="289"/>
      <c r="W73" s="289"/>
      <c r="X73" s="289"/>
      <c r="Y73" s="289"/>
    </row>
    <row r="74" spans="3:26" x14ac:dyDescent="0.2">
      <c r="F74" s="260"/>
      <c r="G74" s="260"/>
      <c r="H74" s="260"/>
      <c r="I74" s="1"/>
      <c r="J74" s="1"/>
      <c r="K74" s="332" t="s">
        <v>361</v>
      </c>
      <c r="L74" s="333"/>
      <c r="M74" s="334"/>
      <c r="N74"/>
      <c r="O74"/>
      <c r="P74" s="1"/>
    </row>
    <row r="75" spans="3:26" x14ac:dyDescent="0.2">
      <c r="F75" s="260"/>
      <c r="G75" s="260"/>
      <c r="H75" s="260"/>
      <c r="I75" s="1"/>
      <c r="J75" s="1"/>
      <c r="K75" s="335"/>
      <c r="L75" s="336"/>
      <c r="M75" s="337"/>
      <c r="N75" s="1"/>
      <c r="O75" s="1"/>
      <c r="P75" s="1"/>
      <c r="R75" s="1"/>
      <c r="S75" s="1"/>
      <c r="T75" s="1"/>
      <c r="U75" s="1"/>
    </row>
    <row r="76" spans="3:26" x14ac:dyDescent="0.2">
      <c r="F76" s="36"/>
      <c r="G76" s="36"/>
      <c r="H76" s="36"/>
      <c r="I76" s="1"/>
      <c r="J76" s="1"/>
      <c r="K76" s="335"/>
      <c r="L76" s="336"/>
      <c r="M76" s="337"/>
      <c r="N76" s="1"/>
      <c r="O76" s="1"/>
      <c r="P76" s="1"/>
      <c r="R76" s="1"/>
      <c r="S76" s="1"/>
      <c r="T76" s="1"/>
      <c r="U76" s="1"/>
    </row>
    <row r="77" spans="3:26" x14ac:dyDescent="0.2">
      <c r="F77" s="1"/>
      <c r="G77" s="1"/>
      <c r="H77" s="1"/>
      <c r="I77" s="1"/>
      <c r="J77" s="1"/>
      <c r="K77" s="335"/>
      <c r="L77" s="336"/>
      <c r="M77" s="337"/>
      <c r="N77" s="1"/>
      <c r="O77" s="1"/>
      <c r="P77" s="1"/>
      <c r="R77" s="324" t="s">
        <v>385</v>
      </c>
      <c r="S77" s="324"/>
      <c r="T77" s="324"/>
      <c r="U77" s="324"/>
    </row>
    <row r="78" spans="3:26" ht="12.75" customHeight="1" x14ac:dyDescent="0.2">
      <c r="C78" s="22"/>
      <c r="F78" s="1"/>
      <c r="G78" s="1"/>
      <c r="H78" s="4"/>
      <c r="I78" s="4"/>
      <c r="J78" s="4"/>
      <c r="K78" s="335"/>
      <c r="L78" s="336"/>
      <c r="M78" s="337"/>
      <c r="N78" s="4"/>
      <c r="O78" s="1"/>
      <c r="P78" s="1"/>
      <c r="R78" s="324"/>
      <c r="S78" s="324"/>
      <c r="T78" s="324"/>
      <c r="U78" s="324"/>
      <c r="W78" s="58"/>
      <c r="X78" s="58"/>
      <c r="Y78" s="58"/>
      <c r="Z78" s="58"/>
    </row>
    <row r="79" spans="3:26" ht="12.75" customHeight="1" x14ac:dyDescent="0.2">
      <c r="F79" s="1"/>
      <c r="G79" s="14"/>
      <c r="H79" s="1"/>
      <c r="I79" s="1"/>
      <c r="J79" s="1"/>
      <c r="K79" s="338"/>
      <c r="L79" s="339"/>
      <c r="M79" s="340"/>
      <c r="N79" s="1"/>
      <c r="O79" s="1"/>
      <c r="P79" s="1"/>
      <c r="R79" s="324"/>
      <c r="S79" s="324"/>
      <c r="T79" s="324"/>
      <c r="U79" s="324"/>
      <c r="W79" s="58"/>
      <c r="X79" s="58"/>
      <c r="Y79" s="58"/>
      <c r="Z79" s="58"/>
    </row>
    <row r="80" spans="3:26" ht="12.75" customHeight="1" x14ac:dyDescent="0.2">
      <c r="F80" s="1"/>
      <c r="G80" s="4"/>
      <c r="H80" s="1"/>
      <c r="I80" s="1"/>
      <c r="J80" s="1"/>
      <c r="K80" s="1"/>
      <c r="L80" s="1"/>
      <c r="M80" s="1"/>
      <c r="N80" s="1"/>
      <c r="O80" s="1"/>
      <c r="P80" s="1"/>
      <c r="R80" s="324"/>
      <c r="S80" s="324"/>
      <c r="T80" s="324"/>
      <c r="U80" s="324"/>
      <c r="W80" s="58"/>
      <c r="X80" s="58"/>
      <c r="Y80" s="58"/>
      <c r="Z80" s="58"/>
    </row>
    <row r="81" spans="4:26" ht="14.25" customHeight="1" x14ac:dyDescent="0.2">
      <c r="D81" s="289"/>
      <c r="E81" s="289"/>
      <c r="F81" s="289"/>
      <c r="G81" s="296"/>
      <c r="H81" s="280"/>
      <c r="I81" s="280"/>
      <c r="J81" s="280"/>
      <c r="K81" s="280"/>
      <c r="L81" s="280"/>
      <c r="M81" s="280"/>
      <c r="N81" s="280"/>
      <c r="O81" s="280"/>
      <c r="P81" s="280"/>
      <c r="R81" s="58"/>
      <c r="S81" s="58"/>
      <c r="T81" s="58"/>
      <c r="U81" s="58"/>
      <c r="W81" s="58"/>
      <c r="X81" s="58"/>
      <c r="Y81" s="58"/>
      <c r="Z81" s="58"/>
    </row>
    <row r="82" spans="4:26" x14ac:dyDescent="0.2">
      <c r="F82" s="1"/>
      <c r="G82" s="4"/>
      <c r="H82" s="1"/>
      <c r="I82" s="1"/>
      <c r="J82" s="1"/>
      <c r="K82" s="1"/>
      <c r="L82" s="1"/>
      <c r="M82" s="1"/>
      <c r="N82" s="1"/>
      <c r="O82" s="1"/>
      <c r="P82" s="1"/>
      <c r="R82" s="287"/>
      <c r="S82" s="288"/>
      <c r="T82" s="288"/>
      <c r="U82" s="288"/>
      <c r="W82" s="397" t="s">
        <v>341</v>
      </c>
      <c r="X82" s="398"/>
      <c r="Y82" s="398"/>
      <c r="Z82" s="398"/>
    </row>
    <row r="83" spans="4:26" x14ac:dyDescent="0.2">
      <c r="F83" s="1"/>
      <c r="G83" s="4"/>
      <c r="H83" s="1"/>
      <c r="I83" s="1"/>
      <c r="J83" s="1"/>
      <c r="K83" s="1"/>
      <c r="L83" s="1"/>
      <c r="M83" s="1"/>
      <c r="N83" s="1"/>
      <c r="O83" s="1"/>
      <c r="P83" s="1"/>
      <c r="R83" s="104"/>
      <c r="S83" s="104"/>
      <c r="T83" s="104"/>
      <c r="U83" s="104"/>
      <c r="W83" s="398"/>
      <c r="X83" s="398"/>
      <c r="Y83" s="398"/>
      <c r="Z83" s="398"/>
    </row>
    <row r="84" spans="4:26" ht="12.75" customHeight="1" x14ac:dyDescent="0.25">
      <c r="F84" s="1"/>
      <c r="G84" s="198" t="s">
        <v>369</v>
      </c>
      <c r="H84" s="273"/>
      <c r="I84" s="30"/>
      <c r="J84" s="273"/>
      <c r="K84" s="273"/>
      <c r="L84" s="30"/>
      <c r="M84" s="274"/>
      <c r="N84" s="274"/>
      <c r="O84" s="1"/>
      <c r="P84" s="1"/>
      <c r="R84" s="353" t="s">
        <v>372</v>
      </c>
      <c r="S84" s="353"/>
      <c r="T84" s="353"/>
      <c r="U84" s="353"/>
      <c r="W84" s="324" t="s">
        <v>354</v>
      </c>
      <c r="X84" s="324"/>
      <c r="Y84" s="324"/>
      <c r="Z84" s="324"/>
    </row>
    <row r="85" spans="4:26" ht="13.35" customHeight="1" x14ac:dyDescent="0.2">
      <c r="F85" s="1"/>
      <c r="G85" s="262"/>
      <c r="H85" s="262"/>
      <c r="I85" s="30"/>
      <c r="J85" s="262"/>
      <c r="K85" s="262"/>
      <c r="L85" s="30"/>
      <c r="M85" s="262"/>
      <c r="N85" s="262"/>
      <c r="O85" s="1"/>
      <c r="P85" s="1"/>
      <c r="R85" s="353"/>
      <c r="S85" s="353"/>
      <c r="T85" s="353"/>
      <c r="U85" s="353"/>
      <c r="W85" s="324"/>
      <c r="X85" s="324"/>
      <c r="Y85" s="324"/>
      <c r="Z85" s="324"/>
    </row>
    <row r="86" spans="4:26" ht="12.75" customHeight="1" x14ac:dyDescent="0.2">
      <c r="F86" s="1"/>
      <c r="G86" s="262"/>
      <c r="H86" s="262"/>
      <c r="I86" s="30"/>
      <c r="J86" s="262"/>
      <c r="K86" s="262"/>
      <c r="L86" s="30"/>
      <c r="M86" s="262"/>
      <c r="N86" s="262"/>
      <c r="O86" s="1"/>
      <c r="P86" s="1"/>
      <c r="R86" s="353"/>
      <c r="S86" s="353"/>
      <c r="T86" s="353"/>
      <c r="U86" s="353"/>
      <c r="W86" s="324"/>
      <c r="X86" s="324"/>
      <c r="Y86" s="324"/>
      <c r="Z86" s="324"/>
    </row>
    <row r="87" spans="4:26" ht="12.75" customHeight="1" x14ac:dyDescent="0.2">
      <c r="F87" s="1"/>
      <c r="G87" s="262"/>
      <c r="H87" s="262"/>
      <c r="I87" s="30"/>
      <c r="J87" s="262"/>
      <c r="K87" s="262"/>
      <c r="L87" s="30"/>
      <c r="M87" s="262"/>
      <c r="N87" s="262"/>
      <c r="O87" s="1"/>
      <c r="P87" s="1"/>
      <c r="R87" s="353"/>
      <c r="S87" s="353"/>
      <c r="T87" s="353"/>
      <c r="U87" s="353"/>
      <c r="W87" s="324"/>
      <c r="X87" s="324"/>
      <c r="Y87" s="324"/>
      <c r="Z87" s="324"/>
    </row>
    <row r="88" spans="4:26" ht="12.75" customHeight="1" x14ac:dyDescent="0.2">
      <c r="F88" s="1"/>
      <c r="G88" s="262"/>
      <c r="H88" s="262"/>
      <c r="I88" s="30"/>
      <c r="J88" s="262"/>
      <c r="K88" s="262"/>
      <c r="L88" s="30"/>
      <c r="M88" s="262"/>
      <c r="N88" s="262"/>
      <c r="O88" s="1"/>
      <c r="P88" s="1"/>
      <c r="R88" s="353"/>
      <c r="S88" s="353"/>
      <c r="T88" s="353"/>
      <c r="U88" s="353"/>
      <c r="W88" s="324"/>
      <c r="X88" s="324"/>
      <c r="Y88" s="324"/>
      <c r="Z88" s="324"/>
    </row>
    <row r="89" spans="4:26" x14ac:dyDescent="0.2">
      <c r="F89" s="1"/>
      <c r="G89" s="263"/>
      <c r="H89" s="263"/>
      <c r="I89" s="30"/>
      <c r="J89" s="272"/>
      <c r="K89" s="272"/>
      <c r="L89" s="30"/>
      <c r="M89" s="4"/>
      <c r="N89" s="4"/>
      <c r="O89" s="1"/>
      <c r="P89" s="1"/>
      <c r="R89" s="353"/>
      <c r="S89" s="353"/>
      <c r="T89" s="353"/>
      <c r="U89" s="353"/>
      <c r="W89" s="324"/>
      <c r="X89" s="324"/>
      <c r="Y89" s="324"/>
      <c r="Z89" s="324"/>
    </row>
    <row r="90" spans="4:26" x14ac:dyDescent="0.2">
      <c r="F90" s="1"/>
      <c r="G90" s="263"/>
      <c r="H90" s="295"/>
      <c r="I90" s="30"/>
      <c r="J90" s="272"/>
      <c r="K90" s="272"/>
      <c r="L90" s="30"/>
      <c r="M90" s="4"/>
      <c r="N90" s="4"/>
      <c r="O90" s="1"/>
      <c r="P90" s="1"/>
      <c r="R90" s="321"/>
      <c r="S90" s="321"/>
      <c r="T90" s="321"/>
      <c r="U90" s="321"/>
      <c r="W90" s="324"/>
      <c r="X90" s="324"/>
      <c r="Y90" s="324"/>
      <c r="Z90" s="324"/>
    </row>
    <row r="91" spans="4:26" ht="13.35" customHeight="1" x14ac:dyDescent="0.2">
      <c r="F91" s="1"/>
      <c r="G91" s="262"/>
      <c r="H91" s="260"/>
      <c r="I91" s="260"/>
      <c r="J91" s="273"/>
      <c r="K91" s="273"/>
      <c r="L91" s="30"/>
      <c r="M91" s="4"/>
      <c r="N91" s="4"/>
      <c r="O91" s="1"/>
      <c r="P91" s="1"/>
      <c r="R91" s="1"/>
      <c r="S91" s="1"/>
      <c r="T91" s="1"/>
      <c r="U91" s="1"/>
      <c r="W91" s="324"/>
      <c r="X91" s="324"/>
      <c r="Y91" s="324"/>
      <c r="Z91" s="324"/>
    </row>
    <row r="92" spans="4:26" ht="12" customHeight="1" x14ac:dyDescent="0.2">
      <c r="F92" s="1"/>
      <c r="G92" s="265"/>
      <c r="H92" s="271"/>
      <c r="I92" s="271"/>
      <c r="J92" s="271"/>
      <c r="K92" s="271"/>
      <c r="L92" s="30"/>
      <c r="M92" s="133"/>
      <c r="N92" s="133"/>
      <c r="O92" s="1"/>
      <c r="P92" s="1"/>
      <c r="R92" s="297"/>
      <c r="S92" s="313"/>
      <c r="T92" s="313"/>
      <c r="U92" s="297"/>
      <c r="W92" s="254"/>
      <c r="X92" s="254"/>
      <c r="Y92" s="254"/>
      <c r="Z92" s="254"/>
    </row>
    <row r="93" spans="4:26" x14ac:dyDescent="0.2">
      <c r="F93" s="1"/>
      <c r="G93" s="4"/>
      <c r="H93" s="262"/>
      <c r="I93" s="262"/>
      <c r="J93" s="262"/>
      <c r="K93" s="262"/>
      <c r="L93" s="30"/>
      <c r="M93" s="262"/>
      <c r="N93" s="262"/>
      <c r="O93" s="1"/>
      <c r="P93" s="1"/>
      <c r="R93" s="290"/>
      <c r="S93" s="290"/>
      <c r="T93" s="290"/>
      <c r="U93" s="290"/>
    </row>
    <row r="94" spans="4:26" ht="13.35" customHeight="1" x14ac:dyDescent="0.2">
      <c r="F94" s="1"/>
      <c r="G94" s="4"/>
      <c r="H94" s="262" t="s">
        <v>368</v>
      </c>
      <c r="I94" s="262"/>
      <c r="J94" s="262"/>
      <c r="K94" s="262"/>
      <c r="L94" s="4"/>
      <c r="M94" s="262"/>
      <c r="N94" s="262"/>
      <c r="O94" s="1"/>
      <c r="P94" s="1"/>
      <c r="R94" s="33"/>
      <c r="S94" s="33"/>
      <c r="T94" s="33"/>
      <c r="U94" s="33"/>
    </row>
    <row r="95" spans="4:26" x14ac:dyDescent="0.2">
      <c r="F95" s="1"/>
      <c r="G95" s="4"/>
      <c r="H95" s="262"/>
      <c r="I95" s="262"/>
      <c r="J95" s="262"/>
      <c r="K95" s="262"/>
      <c r="L95" s="4"/>
      <c r="M95" s="262"/>
      <c r="N95" s="262"/>
      <c r="O95" s="1"/>
      <c r="P95" s="1"/>
      <c r="R95" s="350"/>
      <c r="S95" s="350"/>
      <c r="T95" s="349"/>
      <c r="U95" s="349"/>
    </row>
    <row r="96" spans="4:26" x14ac:dyDescent="0.2">
      <c r="F96" s="1"/>
      <c r="G96" s="4"/>
      <c r="H96" s="4"/>
      <c r="I96" s="4"/>
      <c r="J96" s="4"/>
      <c r="K96" s="4"/>
      <c r="L96" s="4"/>
      <c r="M96" s="262"/>
      <c r="N96" s="262"/>
      <c r="O96" s="1"/>
      <c r="P96" s="1"/>
      <c r="R96" s="262"/>
      <c r="S96" s="262"/>
      <c r="T96" s="262"/>
      <c r="U96" s="262"/>
    </row>
    <row r="97" spans="6:24" x14ac:dyDescent="0.2">
      <c r="F97" s="1"/>
      <c r="G97" s="275"/>
      <c r="H97" s="275"/>
      <c r="I97" s="4"/>
      <c r="J97" s="4"/>
      <c r="K97" s="4"/>
      <c r="L97" s="4"/>
      <c r="M97" s="4"/>
      <c r="N97" s="4"/>
      <c r="O97" s="1"/>
      <c r="P97" s="1"/>
      <c r="R97" s="262"/>
      <c r="S97" s="262"/>
      <c r="T97" s="262"/>
      <c r="U97" s="262"/>
    </row>
    <row r="98" spans="6:24" x14ac:dyDescent="0.2">
      <c r="F98" s="1"/>
      <c r="G98" s="262"/>
      <c r="H98" s="262"/>
      <c r="I98" s="4"/>
      <c r="J98" s="275"/>
      <c r="K98" s="276"/>
      <c r="L98" s="4"/>
      <c r="M98" s="274"/>
      <c r="N98" s="277"/>
      <c r="O98" s="1"/>
      <c r="P98" s="1"/>
      <c r="R98" s="262"/>
      <c r="S98" s="262"/>
      <c r="T98" s="262"/>
      <c r="U98" s="262"/>
    </row>
    <row r="99" spans="6:24" x14ac:dyDescent="0.2">
      <c r="F99" s="1"/>
      <c r="G99" s="262"/>
      <c r="H99" s="262"/>
      <c r="I99" s="4"/>
      <c r="J99" s="262"/>
      <c r="K99" s="262"/>
      <c r="L99" s="4"/>
      <c r="M99" s="262"/>
      <c r="N99" s="262"/>
      <c r="O99" s="1"/>
      <c r="P99" s="1"/>
      <c r="R99" s="262"/>
      <c r="S99" s="321" t="s">
        <v>63</v>
      </c>
      <c r="T99" s="321"/>
      <c r="U99" s="262"/>
    </row>
    <row r="100" spans="6:24" ht="13.35" customHeight="1" x14ac:dyDescent="0.2">
      <c r="F100" s="1"/>
      <c r="G100" s="262"/>
      <c r="H100" s="262"/>
      <c r="I100" s="4"/>
      <c r="J100" s="262"/>
      <c r="K100" s="262"/>
      <c r="L100" s="4"/>
      <c r="M100" s="262"/>
      <c r="N100" s="262"/>
      <c r="O100" s="1"/>
      <c r="P100" s="1"/>
      <c r="R100" s="4"/>
      <c r="S100" s="4"/>
      <c r="T100" s="4"/>
      <c r="U100" s="4"/>
    </row>
    <row r="101" spans="6:24" x14ac:dyDescent="0.2">
      <c r="F101" s="1"/>
      <c r="G101" s="262"/>
      <c r="H101" s="262"/>
      <c r="I101" s="4"/>
      <c r="J101" s="262"/>
      <c r="K101" s="262"/>
      <c r="L101" s="4"/>
      <c r="M101" s="262"/>
      <c r="N101" s="262"/>
      <c r="O101" s="1"/>
      <c r="P101" s="1"/>
      <c r="R101" s="351" t="s">
        <v>355</v>
      </c>
      <c r="S101" s="352"/>
      <c r="T101" s="347" t="s">
        <v>359</v>
      </c>
      <c r="U101" s="348"/>
      <c r="X101" s="258"/>
    </row>
    <row r="102" spans="6:24" x14ac:dyDescent="0.2">
      <c r="F102" s="1"/>
      <c r="G102" s="4"/>
      <c r="H102" s="4"/>
      <c r="I102" s="4"/>
      <c r="J102" s="262"/>
      <c r="K102" s="262"/>
      <c r="L102" s="4"/>
      <c r="M102" s="262"/>
      <c r="N102" s="262"/>
      <c r="O102" s="1"/>
      <c r="P102" s="1"/>
      <c r="R102" s="326"/>
      <c r="S102" s="344"/>
      <c r="T102" s="326"/>
      <c r="U102" s="327"/>
    </row>
    <row r="103" spans="6:24" x14ac:dyDescent="0.2">
      <c r="F103" s="1"/>
      <c r="G103" s="4"/>
      <c r="H103" s="4"/>
      <c r="I103" s="4"/>
      <c r="J103" s="262"/>
      <c r="K103" s="262"/>
      <c r="L103" s="4"/>
      <c r="M103" s="262"/>
      <c r="N103" s="262"/>
      <c r="O103" s="1"/>
      <c r="P103" s="1"/>
      <c r="R103" s="328"/>
      <c r="S103" s="345"/>
      <c r="T103" s="328"/>
      <c r="U103" s="329"/>
    </row>
    <row r="104" spans="6:24" ht="12.75" customHeight="1" x14ac:dyDescent="0.2">
      <c r="F104" s="1"/>
      <c r="G104" s="4"/>
      <c r="H104" s="4"/>
      <c r="I104" s="4"/>
      <c r="J104" s="274"/>
      <c r="K104" s="274"/>
      <c r="L104" s="4"/>
      <c r="M104" s="274"/>
      <c r="N104" s="274"/>
      <c r="O104" s="1"/>
      <c r="P104" s="1"/>
      <c r="R104" s="328"/>
      <c r="S104" s="345"/>
      <c r="T104" s="328"/>
      <c r="U104" s="329"/>
    </row>
    <row r="105" spans="6:24" x14ac:dyDescent="0.2">
      <c r="F105" s="1"/>
      <c r="G105" s="275"/>
      <c r="H105" s="275"/>
      <c r="I105" s="4"/>
      <c r="J105" s="262"/>
      <c r="K105" s="262"/>
      <c r="L105" s="4"/>
      <c r="M105" s="262"/>
      <c r="N105" s="262"/>
      <c r="O105" s="1"/>
      <c r="P105" s="1"/>
      <c r="R105" s="330"/>
      <c r="S105" s="346"/>
      <c r="T105" s="330"/>
      <c r="U105" s="331"/>
    </row>
    <row r="106" spans="6:24" x14ac:dyDescent="0.2">
      <c r="F106" s="1"/>
      <c r="G106" s="262"/>
      <c r="H106" s="262"/>
      <c r="I106" s="30"/>
      <c r="J106" s="262"/>
      <c r="K106" s="262"/>
      <c r="L106" s="4"/>
      <c r="M106" s="262"/>
      <c r="N106" s="262"/>
      <c r="O106" s="1"/>
      <c r="P106" s="1"/>
      <c r="R106" s="1"/>
      <c r="S106" s="263"/>
      <c r="T106" s="263"/>
      <c r="U106" s="1"/>
    </row>
    <row r="107" spans="6:24" x14ac:dyDescent="0.2">
      <c r="F107" s="1"/>
      <c r="G107" s="262"/>
      <c r="H107" s="262"/>
      <c r="I107" s="30"/>
      <c r="J107" s="262"/>
      <c r="K107" s="262"/>
      <c r="L107" s="4"/>
      <c r="M107" s="262"/>
      <c r="N107" s="262"/>
      <c r="O107" s="1"/>
      <c r="P107" s="1"/>
      <c r="R107" s="373" t="s">
        <v>356</v>
      </c>
      <c r="S107" s="374"/>
      <c r="T107" s="354" t="s">
        <v>357</v>
      </c>
      <c r="U107" s="356"/>
    </row>
    <row r="108" spans="6:24" ht="12.75" customHeight="1" x14ac:dyDescent="0.2">
      <c r="F108" s="1"/>
      <c r="G108" s="262"/>
      <c r="H108" s="262"/>
      <c r="I108" s="30"/>
      <c r="J108" s="262"/>
      <c r="K108" s="262"/>
      <c r="L108" s="4"/>
      <c r="M108" s="262"/>
      <c r="N108" s="262"/>
      <c r="O108" s="1"/>
      <c r="P108" s="1"/>
      <c r="R108" s="396"/>
      <c r="S108" s="396"/>
      <c r="T108" s="396"/>
      <c r="U108" s="396"/>
    </row>
    <row r="109" spans="6:24" ht="13.35" customHeight="1" x14ac:dyDescent="0.2">
      <c r="F109" s="1"/>
      <c r="G109" s="262"/>
      <c r="H109" s="262"/>
      <c r="I109" s="30"/>
      <c r="J109" s="4"/>
      <c r="K109" s="4"/>
      <c r="L109" s="4"/>
      <c r="M109" s="4"/>
      <c r="N109" s="4"/>
      <c r="O109" s="1"/>
      <c r="P109" s="1"/>
      <c r="R109" s="396"/>
      <c r="S109" s="396"/>
      <c r="T109" s="396"/>
      <c r="U109" s="396"/>
    </row>
    <row r="110" spans="6:24" ht="13.35" customHeight="1" x14ac:dyDescent="0.2">
      <c r="F110" s="1"/>
      <c r="G110" s="272"/>
      <c r="H110" s="272"/>
      <c r="I110" s="30"/>
      <c r="J110" s="4"/>
      <c r="K110" s="4"/>
      <c r="L110" s="4"/>
      <c r="M110" s="4"/>
      <c r="N110" s="4"/>
      <c r="O110" s="1"/>
      <c r="P110" s="1"/>
      <c r="R110" s="396"/>
      <c r="S110" s="396"/>
      <c r="T110" s="396"/>
      <c r="U110" s="396"/>
    </row>
    <row r="111" spans="6:24" x14ac:dyDescent="0.2">
      <c r="F111" s="1"/>
      <c r="G111" s="272"/>
      <c r="H111" s="272"/>
      <c r="I111" s="30"/>
      <c r="J111" s="275"/>
      <c r="K111" s="275"/>
      <c r="L111" s="4"/>
      <c r="M111" s="278"/>
      <c r="N111" s="278"/>
      <c r="O111" s="1"/>
      <c r="P111" s="1"/>
      <c r="R111" s="396"/>
      <c r="S111" s="396"/>
      <c r="T111" s="396"/>
      <c r="U111" s="396"/>
    </row>
    <row r="112" spans="6:24" x14ac:dyDescent="0.2">
      <c r="F112" s="1"/>
      <c r="G112" s="272"/>
      <c r="H112" s="272"/>
      <c r="I112" s="30"/>
      <c r="J112" s="262"/>
      <c r="K112" s="262"/>
      <c r="L112" s="4"/>
      <c r="M112" s="262"/>
      <c r="N112" s="262"/>
      <c r="O112" s="1"/>
      <c r="P112" s="1"/>
      <c r="R112" s="1"/>
      <c r="S112" s="1"/>
      <c r="T112" s="1"/>
      <c r="U112" s="1"/>
    </row>
    <row r="113" spans="6:28" ht="12.75" customHeight="1" x14ac:dyDescent="0.2">
      <c r="F113" s="1"/>
      <c r="G113" s="271"/>
      <c r="H113" s="271"/>
      <c r="I113" s="30"/>
      <c r="J113" s="262"/>
      <c r="K113" s="262"/>
      <c r="L113" s="4"/>
      <c r="M113" s="262"/>
      <c r="N113" s="262"/>
      <c r="O113" s="1"/>
      <c r="P113" s="1"/>
      <c r="R113" s="36" t="s">
        <v>366</v>
      </c>
      <c r="S113" s="1"/>
      <c r="T113" s="1"/>
      <c r="U113" s="1"/>
    </row>
    <row r="114" spans="6:28" x14ac:dyDescent="0.2">
      <c r="F114" s="1"/>
      <c r="G114" s="133"/>
      <c r="H114" s="133"/>
      <c r="I114" s="30"/>
      <c r="J114" s="262"/>
      <c r="K114" s="262"/>
      <c r="L114" s="4"/>
      <c r="M114" s="262"/>
      <c r="N114" s="262"/>
      <c r="O114" s="1"/>
      <c r="P114" s="1"/>
      <c r="R114" s="321" t="s">
        <v>367</v>
      </c>
      <c r="S114" s="321"/>
      <c r="T114" s="321"/>
      <c r="U114" s="321"/>
    </row>
    <row r="115" spans="6:28" x14ac:dyDescent="0.2">
      <c r="F115" s="1"/>
      <c r="G115" s="30"/>
      <c r="H115" s="30"/>
      <c r="I115" s="30"/>
      <c r="J115" s="262"/>
      <c r="K115" s="262"/>
      <c r="L115" s="4"/>
      <c r="M115" s="262"/>
      <c r="N115" s="262"/>
      <c r="O115" s="1"/>
      <c r="P115" s="1"/>
      <c r="R115" s="1"/>
      <c r="S115" s="1"/>
      <c r="T115" s="1"/>
      <c r="U115" s="1"/>
    </row>
    <row r="116" spans="6:28" x14ac:dyDescent="0.2">
      <c r="F116" s="1"/>
      <c r="G116" s="30"/>
      <c r="H116" s="30"/>
      <c r="I116" s="30"/>
      <c r="J116" s="4"/>
      <c r="K116" s="4"/>
      <c r="L116" s="4"/>
      <c r="M116" s="4"/>
      <c r="N116" s="4"/>
      <c r="O116" s="1"/>
      <c r="P116" s="1"/>
      <c r="R116" s="1"/>
      <c r="S116" s="1"/>
      <c r="T116" s="1"/>
      <c r="U116" s="1"/>
    </row>
    <row r="117" spans="6:28" x14ac:dyDescent="0.2">
      <c r="F117" s="1"/>
      <c r="G117" s="30"/>
      <c r="H117" s="30"/>
      <c r="I117" s="30"/>
      <c r="J117" s="4"/>
      <c r="K117" s="4"/>
      <c r="L117" s="4"/>
      <c r="M117" s="4"/>
      <c r="N117" s="4"/>
      <c r="O117" s="1"/>
      <c r="P117" s="1"/>
      <c r="R117" s="1"/>
      <c r="S117" s="1"/>
      <c r="T117" s="1"/>
      <c r="U117" s="1"/>
    </row>
    <row r="118" spans="6:28" x14ac:dyDescent="0.2">
      <c r="F118" s="1"/>
      <c r="G118" s="30"/>
      <c r="H118" s="30"/>
      <c r="I118" s="30"/>
      <c r="J118" s="4"/>
      <c r="K118" s="4"/>
      <c r="L118" s="4"/>
      <c r="M118" s="4"/>
      <c r="N118" s="4"/>
      <c r="O118" s="1"/>
      <c r="P118" s="1"/>
      <c r="R118" s="1"/>
      <c r="S118" s="1"/>
      <c r="T118" s="1"/>
      <c r="U118" s="1"/>
      <c r="X118" s="289"/>
      <c r="Y118" s="289"/>
      <c r="Z118" s="289"/>
      <c r="AA118" s="289"/>
      <c r="AB118" s="289"/>
    </row>
    <row r="119" spans="6:28" x14ac:dyDescent="0.2">
      <c r="F119" s="1"/>
      <c r="G119" s="4"/>
      <c r="H119" s="4"/>
      <c r="I119" s="271"/>
      <c r="J119" s="341" t="s">
        <v>358</v>
      </c>
      <c r="K119" s="371"/>
      <c r="L119" s="260"/>
      <c r="M119" s="4"/>
      <c r="N119" s="4"/>
      <c r="O119" s="1"/>
      <c r="P119" s="1"/>
    </row>
    <row r="120" spans="6:28" ht="12.75" customHeight="1" x14ac:dyDescent="0.2">
      <c r="F120" s="1"/>
      <c r="G120" s="4"/>
      <c r="H120" s="4"/>
      <c r="I120" s="272"/>
      <c r="J120" s="326"/>
      <c r="K120" s="327"/>
      <c r="L120" s="262"/>
      <c r="M120" s="4"/>
      <c r="N120" s="4"/>
      <c r="O120" s="1"/>
      <c r="P120" s="1"/>
    </row>
    <row r="121" spans="6:28" x14ac:dyDescent="0.2">
      <c r="F121" s="1"/>
      <c r="G121" s="4"/>
      <c r="H121" s="4"/>
      <c r="I121" s="272"/>
      <c r="J121" s="328"/>
      <c r="K121" s="329"/>
      <c r="L121" s="262"/>
      <c r="M121" s="4"/>
      <c r="N121" s="4"/>
      <c r="O121" s="1"/>
      <c r="P121" s="1"/>
    </row>
    <row r="122" spans="6:28" x14ac:dyDescent="0.2">
      <c r="F122" s="1"/>
      <c r="G122" s="4"/>
      <c r="H122" s="4"/>
      <c r="I122" s="272"/>
      <c r="J122" s="328"/>
      <c r="K122" s="329"/>
      <c r="L122" s="262"/>
      <c r="M122" s="4"/>
      <c r="N122" s="4"/>
      <c r="O122" s="1"/>
      <c r="P122" s="1"/>
    </row>
    <row r="123" spans="6:28" x14ac:dyDescent="0.2">
      <c r="F123" s="1"/>
      <c r="G123" s="4"/>
      <c r="H123" s="4"/>
      <c r="I123" s="263"/>
      <c r="J123" s="330"/>
      <c r="K123" s="331"/>
      <c r="L123" s="262"/>
      <c r="M123" s="4"/>
      <c r="N123" s="4"/>
      <c r="O123" s="1"/>
      <c r="P123" s="1"/>
    </row>
    <row r="124" spans="6:28" x14ac:dyDescent="0.2">
      <c r="F124" s="1"/>
      <c r="G124" s="4"/>
      <c r="H124" s="263"/>
      <c r="I124" s="263"/>
      <c r="J124" s="1"/>
      <c r="K124" s="1"/>
      <c r="L124" s="1"/>
      <c r="M124" s="1"/>
      <c r="N124" s="1"/>
      <c r="O124" s="1"/>
      <c r="P124" s="1"/>
    </row>
    <row r="125" spans="6:28" x14ac:dyDescent="0.2">
      <c r="F125" s="1"/>
      <c r="G125" s="1"/>
      <c r="H125" s="1"/>
      <c r="I125" s="1"/>
      <c r="J125" s="1"/>
      <c r="K125" s="1"/>
      <c r="L125" s="1"/>
      <c r="M125" s="1"/>
      <c r="N125" s="1"/>
      <c r="O125" s="1"/>
      <c r="P125" s="1"/>
    </row>
    <row r="126" spans="6:28" x14ac:dyDescent="0.2">
      <c r="F126" s="1"/>
      <c r="G126" s="1"/>
      <c r="H126" s="1"/>
      <c r="I126" s="1"/>
      <c r="J126" s="1"/>
      <c r="K126" s="1"/>
      <c r="L126" s="1"/>
      <c r="M126" s="1"/>
      <c r="N126" s="1"/>
      <c r="O126" s="1"/>
      <c r="P126" s="1"/>
    </row>
    <row r="127" spans="6:28" ht="15" x14ac:dyDescent="0.25">
      <c r="F127" s="1"/>
      <c r="G127" s="255" t="s">
        <v>347</v>
      </c>
      <c r="H127" s="12"/>
      <c r="I127" s="1"/>
      <c r="J127" s="1"/>
      <c r="K127" s="4"/>
      <c r="L127" s="4"/>
      <c r="M127" s="1"/>
      <c r="N127" s="1"/>
      <c r="O127" s="1"/>
      <c r="P127" s="1"/>
    </row>
    <row r="128" spans="6:28" ht="14.25" x14ac:dyDescent="0.2">
      <c r="F128" s="1"/>
      <c r="G128" s="1"/>
      <c r="H128" s="370"/>
      <c r="I128" s="370"/>
      <c r="J128" s="370"/>
      <c r="K128" s="4"/>
      <c r="L128" s="4"/>
      <c r="M128" s="256" t="s">
        <v>290</v>
      </c>
      <c r="N128" s="4"/>
      <c r="O128" s="4"/>
      <c r="P128" s="1"/>
    </row>
    <row r="129" spans="6:18" x14ac:dyDescent="0.2">
      <c r="F129" s="1"/>
      <c r="G129" s="367"/>
      <c r="H129" s="367"/>
      <c r="I129" s="367"/>
      <c r="J129" s="367"/>
      <c r="K129" s="367"/>
      <c r="L129" s="367"/>
      <c r="M129" s="368"/>
      <c r="N129" s="369"/>
      <c r="O129" s="369"/>
      <c r="P129" s="1"/>
      <c r="R129" s="22"/>
    </row>
    <row r="130" spans="6:18" x14ac:dyDescent="0.2">
      <c r="F130" s="1"/>
      <c r="G130" s="361"/>
      <c r="H130" s="361"/>
      <c r="I130" s="361"/>
      <c r="J130" s="361"/>
      <c r="K130" s="361"/>
      <c r="L130" s="361"/>
      <c r="M130" s="365"/>
      <c r="N130" s="366"/>
      <c r="O130" s="366"/>
      <c r="P130" s="1"/>
    </row>
    <row r="131" spans="6:18" x14ac:dyDescent="0.2">
      <c r="F131" s="1"/>
      <c r="G131" s="361"/>
      <c r="H131" s="361"/>
      <c r="I131" s="361"/>
      <c r="J131" s="361"/>
      <c r="K131" s="361"/>
      <c r="L131" s="361"/>
      <c r="M131" s="365"/>
      <c r="N131" s="366"/>
      <c r="O131" s="366"/>
      <c r="P131" s="1"/>
    </row>
    <row r="132" spans="6:18" x14ac:dyDescent="0.2">
      <c r="F132" s="1"/>
      <c r="G132" s="362"/>
      <c r="H132" s="362"/>
      <c r="I132" s="362"/>
      <c r="J132" s="362"/>
      <c r="K132" s="362"/>
      <c r="L132" s="362"/>
      <c r="M132" s="363"/>
      <c r="N132" s="364"/>
      <c r="O132" s="364"/>
      <c r="P132" s="1"/>
    </row>
    <row r="133" spans="6:18" ht="12.75" customHeight="1" x14ac:dyDescent="0.2">
      <c r="F133" s="1"/>
      <c r="G133" s="361"/>
      <c r="H133" s="361"/>
      <c r="I133" s="361"/>
      <c r="J133" s="361"/>
      <c r="K133" s="361"/>
      <c r="L133" s="361"/>
      <c r="M133" s="363"/>
      <c r="N133" s="364"/>
      <c r="O133" s="364"/>
      <c r="P133" s="1"/>
    </row>
    <row r="134" spans="6:18" x14ac:dyDescent="0.2">
      <c r="F134" s="1"/>
      <c r="G134" s="358"/>
      <c r="H134" s="358"/>
      <c r="I134" s="358"/>
      <c r="J134" s="358"/>
      <c r="K134" s="358"/>
      <c r="L134" s="358"/>
      <c r="M134" s="359"/>
      <c r="N134" s="360"/>
      <c r="O134" s="360"/>
      <c r="P134" s="1"/>
    </row>
    <row r="135" spans="6:18" x14ac:dyDescent="0.2">
      <c r="F135" s="1"/>
      <c r="G135" s="1"/>
      <c r="H135" s="1"/>
      <c r="I135" s="1"/>
      <c r="J135" s="1"/>
      <c r="K135" s="1"/>
      <c r="L135" s="1"/>
      <c r="M135" s="34"/>
      <c r="N135" s="34"/>
      <c r="O135" s="34"/>
      <c r="P135" s="1"/>
    </row>
    <row r="136" spans="6:18" x14ac:dyDescent="0.2">
      <c r="F136" s="1"/>
      <c r="G136" s="1"/>
      <c r="H136" s="1"/>
      <c r="I136" s="1"/>
      <c r="J136" s="43"/>
      <c r="K136" s="43"/>
      <c r="L136" s="34"/>
      <c r="M136" s="34"/>
      <c r="N136" s="34"/>
      <c r="O136" s="34"/>
      <c r="P136" s="1"/>
    </row>
    <row r="137" spans="6:18" x14ac:dyDescent="0.2">
      <c r="F137" s="1"/>
      <c r="G137" s="1"/>
      <c r="H137" s="1"/>
      <c r="I137" s="1"/>
      <c r="J137" s="43"/>
      <c r="K137" s="43"/>
      <c r="L137" s="34"/>
      <c r="M137" s="34"/>
      <c r="N137" s="34"/>
      <c r="O137" s="34"/>
      <c r="P137" s="1"/>
    </row>
    <row r="138" spans="6:18" x14ac:dyDescent="0.2">
      <c r="J138" s="57"/>
      <c r="K138" s="57"/>
      <c r="L138" s="58"/>
      <c r="M138" s="58"/>
      <c r="N138" s="58"/>
      <c r="O138" s="58"/>
    </row>
    <row r="139" spans="6:18" x14ac:dyDescent="0.2">
      <c r="F139" s="1"/>
      <c r="G139" s="1"/>
      <c r="H139" s="1"/>
      <c r="I139" s="1"/>
      <c r="J139" s="1"/>
      <c r="K139" s="1"/>
      <c r="L139" s="1"/>
      <c r="M139" s="1"/>
      <c r="N139" s="1"/>
      <c r="O139" s="1"/>
      <c r="P139" s="1"/>
    </row>
    <row r="140" spans="6:18" ht="12.75" customHeight="1" x14ac:dyDescent="0.2">
      <c r="F140" s="1"/>
      <c r="G140" s="1"/>
      <c r="H140" s="1"/>
      <c r="I140" s="1"/>
      <c r="J140" s="1"/>
      <c r="K140" s="1"/>
      <c r="L140" s="1"/>
      <c r="M140" s="1"/>
      <c r="N140" s="1"/>
      <c r="O140" s="1"/>
      <c r="P140" s="1"/>
    </row>
    <row r="141" spans="6:18" x14ac:dyDescent="0.2">
      <c r="F141" s="1"/>
      <c r="G141" s="39" t="s">
        <v>64</v>
      </c>
      <c r="H141" s="1"/>
      <c r="I141" s="1"/>
      <c r="J141" s="1"/>
      <c r="K141" s="1"/>
      <c r="L141" s="1"/>
      <c r="M141" s="40" t="s">
        <v>0</v>
      </c>
      <c r="N141" s="1"/>
      <c r="O141" s="5" t="str">
        <f>IF(M141="yes","complete","in progress…")</f>
        <v>in progress…</v>
      </c>
      <c r="P141" s="1"/>
    </row>
    <row r="142" spans="6:18" x14ac:dyDescent="0.2">
      <c r="F142" s="1"/>
      <c r="G142" s="1"/>
      <c r="H142" s="1"/>
      <c r="I142" s="1"/>
      <c r="J142" s="1"/>
      <c r="K142" s="1"/>
      <c r="L142" s="1"/>
      <c r="M142" s="1"/>
      <c r="N142" s="1"/>
      <c r="O142" s="1"/>
      <c r="P142" s="1"/>
    </row>
    <row r="143" spans="6:18" x14ac:dyDescent="0.2">
      <c r="F143" s="1"/>
      <c r="G143" s="1"/>
      <c r="H143" s="1"/>
      <c r="I143" s="1"/>
      <c r="J143" s="1"/>
      <c r="K143" s="1"/>
      <c r="L143" s="1"/>
      <c r="M143" s="1"/>
      <c r="N143" s="1"/>
      <c r="O143" s="1"/>
      <c r="P143" s="1"/>
    </row>
    <row r="144" spans="6:18" x14ac:dyDescent="0.2">
      <c r="F144" s="1"/>
      <c r="G144" s="1"/>
      <c r="H144" s="1"/>
      <c r="I144" s="1"/>
      <c r="J144" s="1"/>
      <c r="K144" s="1"/>
      <c r="L144" s="1"/>
      <c r="M144" s="1"/>
      <c r="N144" s="1"/>
      <c r="O144" s="1"/>
      <c r="P144" s="1"/>
    </row>
    <row r="145" spans="6:28" x14ac:dyDescent="0.2">
      <c r="F145" s="1"/>
      <c r="G145" s="1"/>
      <c r="H145" s="1"/>
      <c r="I145" s="1"/>
      <c r="J145" s="1"/>
      <c r="K145" s="1"/>
      <c r="L145" s="1"/>
      <c r="M145" s="1"/>
      <c r="N145" s="1"/>
      <c r="O145" s="1"/>
      <c r="P145" s="1"/>
      <c r="R145" s="289"/>
      <c r="S145" s="289"/>
      <c r="T145" s="289"/>
      <c r="U145" s="289"/>
      <c r="V145" s="289"/>
    </row>
    <row r="146" spans="6:28" x14ac:dyDescent="0.2">
      <c r="F146" s="1"/>
      <c r="G146" s="9" t="s">
        <v>6</v>
      </c>
      <c r="H146" s="1"/>
      <c r="I146" s="1"/>
      <c r="J146" s="1"/>
      <c r="K146" s="1"/>
      <c r="L146" s="1"/>
      <c r="M146" s="1"/>
      <c r="N146" s="1"/>
      <c r="O146" s="9" t="s">
        <v>1</v>
      </c>
      <c r="P146" s="1"/>
      <c r="R146" s="289"/>
      <c r="S146" s="289"/>
      <c r="T146" s="289"/>
      <c r="U146" s="289"/>
      <c r="V146" s="289"/>
      <c r="W146" s="289"/>
      <c r="X146" s="289"/>
      <c r="Y146" s="289"/>
      <c r="Z146" s="289"/>
      <c r="AA146" s="289"/>
      <c r="AB146" s="289"/>
    </row>
    <row r="147" spans="6:28" x14ac:dyDescent="0.2">
      <c r="F147" s="1"/>
      <c r="G147" s="1"/>
      <c r="H147" s="1"/>
      <c r="I147" s="1"/>
      <c r="J147" s="1"/>
      <c r="K147" s="1"/>
      <c r="L147" s="1"/>
      <c r="M147" s="1"/>
      <c r="N147" s="1"/>
      <c r="O147" s="1"/>
      <c r="P147" s="1"/>
      <c r="W147" s="1" t="s">
        <v>373</v>
      </c>
      <c r="X147" s="1"/>
      <c r="Y147" s="1"/>
      <c r="Z147" s="1"/>
      <c r="AA147" s="1"/>
      <c r="AB147" s="1"/>
    </row>
    <row r="148" spans="6:28" x14ac:dyDescent="0.2">
      <c r="W148" s="289"/>
    </row>
  </sheetData>
  <mergeCells count="61">
    <mergeCell ref="V68:Y72"/>
    <mergeCell ref="R114:U114"/>
    <mergeCell ref="R107:S107"/>
    <mergeCell ref="T107:U107"/>
    <mergeCell ref="R108:S111"/>
    <mergeCell ref="T108:U111"/>
    <mergeCell ref="S99:T99"/>
    <mergeCell ref="R90:U90"/>
    <mergeCell ref="R84:U89"/>
    <mergeCell ref="W82:Z83"/>
    <mergeCell ref="W84:Z91"/>
    <mergeCell ref="R77:U80"/>
    <mergeCell ref="S92:T92"/>
    <mergeCell ref="R55:U57"/>
    <mergeCell ref="V55:Y57"/>
    <mergeCell ref="R62:U63"/>
    <mergeCell ref="W47:Z49"/>
    <mergeCell ref="R7:U7"/>
    <mergeCell ref="R8:U8"/>
    <mergeCell ref="R39:U41"/>
    <mergeCell ref="R46:U50"/>
    <mergeCell ref="G9:O21"/>
    <mergeCell ref="R17:U17"/>
    <mergeCell ref="G32:O34"/>
    <mergeCell ref="M48:O48"/>
    <mergeCell ref="I41:K41"/>
    <mergeCell ref="G22:O30"/>
    <mergeCell ref="G49:I49"/>
    <mergeCell ref="G50:I58"/>
    <mergeCell ref="K49:M49"/>
    <mergeCell ref="K50:M58"/>
    <mergeCell ref="I42:K45"/>
    <mergeCell ref="M47:O47"/>
    <mergeCell ref="I61:K61"/>
    <mergeCell ref="M61:O61"/>
    <mergeCell ref="G134:L134"/>
    <mergeCell ref="M134:O134"/>
    <mergeCell ref="G133:L133"/>
    <mergeCell ref="G132:L132"/>
    <mergeCell ref="G131:L131"/>
    <mergeCell ref="M133:O133"/>
    <mergeCell ref="M131:O131"/>
    <mergeCell ref="G129:L129"/>
    <mergeCell ref="M129:O129"/>
    <mergeCell ref="H128:J128"/>
    <mergeCell ref="M132:O132"/>
    <mergeCell ref="G130:L130"/>
    <mergeCell ref="M130:O130"/>
    <mergeCell ref="J119:K119"/>
    <mergeCell ref="J120:K123"/>
    <mergeCell ref="I62:K70"/>
    <mergeCell ref="K74:M79"/>
    <mergeCell ref="K73:M73"/>
    <mergeCell ref="T102:U105"/>
    <mergeCell ref="R102:S105"/>
    <mergeCell ref="M62:O70"/>
    <mergeCell ref="T101:U101"/>
    <mergeCell ref="T95:U95"/>
    <mergeCell ref="R95:S95"/>
    <mergeCell ref="R101:S101"/>
    <mergeCell ref="R68:U72"/>
  </mergeCells>
  <conditionalFormatting sqref="O141">
    <cfRule type="expression" dxfId="642" priority="39">
      <formula>$O$141="complete"</formula>
    </cfRule>
    <cfRule type="expression" dxfId="641" priority="40">
      <formula>$O$141="in progress…"</formula>
    </cfRule>
  </conditionalFormatting>
  <conditionalFormatting sqref="G114">
    <cfRule type="expression" dxfId="640" priority="24">
      <formula>G114="please select"</formula>
    </cfRule>
  </conditionalFormatting>
  <conditionalFormatting sqref="G92">
    <cfRule type="expression" dxfId="639" priority="21">
      <formula>G92="please select"</formula>
    </cfRule>
  </conditionalFormatting>
  <conditionalFormatting sqref="G62">
    <cfRule type="expression" dxfId="638" priority="19">
      <formula>G62="please select"</formula>
    </cfRule>
  </conditionalFormatting>
  <conditionalFormatting sqref="J50">
    <cfRule type="expression" dxfId="637" priority="15">
      <formula>J50="please insert text..."</formula>
    </cfRule>
  </conditionalFormatting>
  <conditionalFormatting sqref="I61">
    <cfRule type="expression" dxfId="636" priority="1">
      <formula>I61="please select"</formula>
    </cfRule>
  </conditionalFormatting>
  <conditionalFormatting sqref="G49">
    <cfRule type="expression" dxfId="635" priority="4">
      <formula>G49="please select"</formula>
    </cfRule>
  </conditionalFormatting>
  <conditionalFormatting sqref="K49">
    <cfRule type="expression" dxfId="634" priority="3">
      <formula>K49="please select"</formula>
    </cfRule>
  </conditionalFormatting>
  <conditionalFormatting sqref="M61">
    <cfRule type="expression" dxfId="633" priority="2">
      <formula>M61="please select"</formula>
    </cfRule>
  </conditionalFormatting>
  <dataValidations disablePrompts="1" count="3">
    <dataValidation type="list" allowBlank="1" showInputMessage="1" showErrorMessage="1" sqref="G92 G114">
      <formula1>"please select, yes, no"</formula1>
    </dataValidation>
    <dataValidation type="list" allowBlank="1" showInputMessage="1" showErrorMessage="1" sqref="M141">
      <formula1>"yes, no"</formula1>
    </dataValidation>
    <dataValidation type="list" allowBlank="1" showInputMessage="1" showErrorMessage="1" sqref="L48">
      <formula1>CLIM_STIM</formula1>
    </dataValidation>
  </dataValidations>
  <hyperlinks>
    <hyperlink ref="O7" location="'STEP 2'!A1" display="&gt;&gt;&gt; to step 2"/>
    <hyperlink ref="G7" location="START!A1" display="to start &lt;&lt;&lt;"/>
    <hyperlink ref="R17:U17" r:id="rId1" display="Download from AdaptationCommunity.net"/>
    <hyperlink ref="R8:U8" r:id="rId2" display="You tube"/>
    <hyperlink ref="O146" location="'STEP 2'!A1" display="&gt;&gt;&gt; to step 2"/>
    <hyperlink ref="G146" location="START!A1" display="to start &lt;&lt;&lt;"/>
    <hyperlink ref="W82:Z83" r:id="rId3" display="ci:grasp"/>
  </hyperlinks>
  <pageMargins left="0.7" right="0.7" top="0.78740157499999996" bottom="0.78740157499999996" header="0.3" footer="0.3"/>
  <pageSetup paperSize="9" orientation="portrait" r:id="rId4"/>
  <drawing r:id="rId5"/>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enableFormatConditionsCalculation="0"/>
  <dimension ref="C2:Y106"/>
  <sheetViews>
    <sheetView topLeftCell="C1" zoomScaleNormal="100" zoomScalePageLayoutView="80" workbookViewId="0">
      <selection activeCell="C1" sqref="C1"/>
    </sheetView>
  </sheetViews>
  <sheetFormatPr baseColWidth="10" defaultColWidth="10.85546875" defaultRowHeight="12.75" x14ac:dyDescent="0.2"/>
  <cols>
    <col min="1" max="2" width="0" style="3" hidden="1" customWidth="1"/>
    <col min="3" max="5" width="10.85546875" style="3"/>
    <col min="6" max="6" width="6.7109375" style="3" customWidth="1"/>
    <col min="7" max="15" width="10.85546875" style="3"/>
    <col min="16" max="17" width="6.7109375" style="3" customWidth="1"/>
    <col min="18" max="16384" width="10.85546875" style="3"/>
  </cols>
  <sheetData>
    <row r="2" spans="6:25" x14ac:dyDescent="0.2">
      <c r="F2" s="1"/>
      <c r="G2" s="1"/>
      <c r="H2" s="1"/>
      <c r="I2" s="1"/>
      <c r="J2" s="1"/>
      <c r="K2" s="1"/>
      <c r="L2" s="1"/>
      <c r="M2" s="1"/>
      <c r="N2" s="1"/>
      <c r="O2" s="1"/>
      <c r="P2" s="1"/>
    </row>
    <row r="3" spans="6:25" x14ac:dyDescent="0.2">
      <c r="F3" s="1"/>
      <c r="G3" s="52"/>
      <c r="H3" s="52"/>
      <c r="I3" s="52"/>
      <c r="J3" s="52"/>
      <c r="K3" s="52"/>
      <c r="L3" s="52"/>
      <c r="M3" s="52"/>
      <c r="N3" s="52"/>
      <c r="O3" s="52"/>
      <c r="P3" s="1"/>
    </row>
    <row r="4" spans="6:25" x14ac:dyDescent="0.2">
      <c r="F4" s="1"/>
      <c r="G4" s="52"/>
      <c r="H4" s="52"/>
      <c r="I4" s="52"/>
      <c r="J4" s="52"/>
      <c r="K4" s="52"/>
      <c r="L4" s="52"/>
      <c r="M4" s="52"/>
      <c r="N4" s="52"/>
      <c r="O4" s="52"/>
      <c r="P4" s="1"/>
      <c r="X4" s="33"/>
      <c r="Y4" s="33"/>
    </row>
    <row r="5" spans="6:25" x14ac:dyDescent="0.2">
      <c r="F5" s="1"/>
      <c r="G5" s="52"/>
      <c r="H5" s="52"/>
      <c r="I5" s="52"/>
      <c r="J5" s="52"/>
      <c r="K5" s="52"/>
      <c r="L5" s="52"/>
      <c r="M5" s="52"/>
      <c r="N5" s="52"/>
      <c r="O5" s="52"/>
      <c r="P5" s="1"/>
      <c r="R5" s="4"/>
      <c r="S5" s="4"/>
      <c r="T5" s="4"/>
      <c r="U5" s="4"/>
    </row>
    <row r="6" spans="6:25" x14ac:dyDescent="0.2">
      <c r="F6" s="1"/>
      <c r="G6" s="1"/>
      <c r="H6" s="1"/>
      <c r="I6" s="1"/>
      <c r="J6" s="1"/>
      <c r="K6" s="1"/>
      <c r="L6" s="1"/>
      <c r="M6" s="1"/>
      <c r="N6" s="1"/>
      <c r="O6" s="1"/>
      <c r="P6" s="1"/>
      <c r="R6" s="4"/>
      <c r="S6" s="4"/>
      <c r="T6" s="4"/>
      <c r="U6" s="4"/>
    </row>
    <row r="7" spans="6:25" ht="15.75" x14ac:dyDescent="0.25">
      <c r="F7" s="1"/>
      <c r="G7" s="11" t="s">
        <v>4</v>
      </c>
      <c r="H7" s="1"/>
      <c r="I7" s="2" t="s">
        <v>343</v>
      </c>
      <c r="J7" s="1"/>
      <c r="K7" s="1"/>
      <c r="L7" s="1"/>
      <c r="M7" s="1"/>
      <c r="N7" s="1"/>
      <c r="O7" s="11" t="s">
        <v>2</v>
      </c>
      <c r="P7" s="1"/>
      <c r="R7" s="319" t="s">
        <v>377</v>
      </c>
      <c r="S7" s="319"/>
      <c r="T7" s="319"/>
      <c r="U7" s="319"/>
    </row>
    <row r="8" spans="6:25" x14ac:dyDescent="0.2">
      <c r="F8" s="1"/>
      <c r="G8" s="1"/>
      <c r="H8" s="1"/>
      <c r="I8" s="1"/>
      <c r="J8" s="1"/>
      <c r="K8" s="1"/>
      <c r="L8" s="1"/>
      <c r="M8" s="1"/>
      <c r="N8" s="1"/>
      <c r="O8" s="1"/>
      <c r="P8" s="1"/>
      <c r="R8" s="318" t="s">
        <v>365</v>
      </c>
      <c r="S8" s="318"/>
      <c r="T8" s="318"/>
      <c r="U8" s="318"/>
    </row>
    <row r="9" spans="6:25" x14ac:dyDescent="0.2">
      <c r="F9" s="1"/>
      <c r="G9" s="411" t="s">
        <v>390</v>
      </c>
      <c r="H9" s="411"/>
      <c r="I9" s="411"/>
      <c r="J9" s="411"/>
      <c r="K9" s="411"/>
      <c r="L9" s="411"/>
      <c r="M9" s="411"/>
      <c r="N9" s="411"/>
      <c r="O9" s="411"/>
      <c r="P9" s="1"/>
      <c r="R9" s="49"/>
      <c r="S9" s="48"/>
      <c r="T9" s="48"/>
      <c r="U9" s="48"/>
    </row>
    <row r="10" spans="6:25" x14ac:dyDescent="0.2">
      <c r="F10" s="1"/>
      <c r="G10" s="411"/>
      <c r="H10" s="411"/>
      <c r="I10" s="411"/>
      <c r="J10" s="411"/>
      <c r="K10" s="411"/>
      <c r="L10" s="411"/>
      <c r="M10" s="411"/>
      <c r="N10" s="411"/>
      <c r="O10" s="411"/>
      <c r="P10" s="1"/>
    </row>
    <row r="11" spans="6:25" x14ac:dyDescent="0.2">
      <c r="F11" s="1"/>
      <c r="G11" s="411"/>
      <c r="H11" s="411"/>
      <c r="I11" s="411"/>
      <c r="J11" s="411"/>
      <c r="K11" s="411"/>
      <c r="L11" s="411"/>
      <c r="M11" s="411"/>
      <c r="N11" s="411"/>
      <c r="O11" s="411"/>
      <c r="P11" s="1"/>
    </row>
    <row r="12" spans="6:25" ht="12.75" customHeight="1" x14ac:dyDescent="0.2">
      <c r="F12" s="1"/>
      <c r="G12" s="36"/>
      <c r="H12" s="36"/>
      <c r="I12" s="36"/>
      <c r="J12" s="36"/>
      <c r="K12" s="36"/>
      <c r="L12" s="36"/>
      <c r="M12" s="36"/>
      <c r="N12" s="36"/>
      <c r="O12" s="36"/>
      <c r="P12" s="1"/>
    </row>
    <row r="13" spans="6:25" x14ac:dyDescent="0.2">
      <c r="F13" s="1"/>
      <c r="G13" s="411" t="s">
        <v>386</v>
      </c>
      <c r="H13" s="316"/>
      <c r="I13" s="316"/>
      <c r="J13" s="316"/>
      <c r="K13" s="316"/>
      <c r="L13" s="316"/>
      <c r="M13" s="316"/>
      <c r="N13" s="316"/>
      <c r="O13" s="316"/>
      <c r="P13" s="1"/>
    </row>
    <row r="14" spans="6:25" x14ac:dyDescent="0.2">
      <c r="F14" s="1"/>
      <c r="G14" s="316"/>
      <c r="H14" s="316"/>
      <c r="I14" s="316"/>
      <c r="J14" s="316"/>
      <c r="K14" s="316"/>
      <c r="L14" s="316"/>
      <c r="M14" s="316"/>
      <c r="N14" s="316"/>
      <c r="O14" s="316"/>
      <c r="P14" s="1"/>
    </row>
    <row r="15" spans="6:25" x14ac:dyDescent="0.2">
      <c r="F15" s="1"/>
      <c r="G15" s="316"/>
      <c r="H15" s="316"/>
      <c r="I15" s="316"/>
      <c r="J15" s="316"/>
      <c r="K15" s="316"/>
      <c r="L15" s="316"/>
      <c r="M15" s="316"/>
      <c r="N15" s="316"/>
      <c r="O15" s="316"/>
      <c r="P15" s="1"/>
    </row>
    <row r="16" spans="6:25" x14ac:dyDescent="0.2">
      <c r="F16" s="1"/>
      <c r="G16" s="316"/>
      <c r="H16" s="316"/>
      <c r="I16" s="316"/>
      <c r="J16" s="316"/>
      <c r="K16" s="316"/>
      <c r="L16" s="316"/>
      <c r="M16" s="316"/>
      <c r="N16" s="316"/>
      <c r="O16" s="316"/>
      <c r="P16" s="1"/>
    </row>
    <row r="17" spans="3:23" ht="12.75" customHeight="1" x14ac:dyDescent="0.2">
      <c r="F17" s="1"/>
      <c r="G17" s="316"/>
      <c r="H17" s="316"/>
      <c r="I17" s="316"/>
      <c r="J17" s="316"/>
      <c r="K17" s="316"/>
      <c r="L17" s="316"/>
      <c r="M17" s="316"/>
      <c r="N17" s="316"/>
      <c r="O17" s="316"/>
      <c r="P17" s="1"/>
      <c r="R17" s="22"/>
    </row>
    <row r="18" spans="3:23" x14ac:dyDescent="0.2">
      <c r="F18" s="1"/>
      <c r="G18" s="316"/>
      <c r="H18" s="316"/>
      <c r="I18" s="316"/>
      <c r="J18" s="316"/>
      <c r="K18" s="316"/>
      <c r="L18" s="316"/>
      <c r="M18" s="316"/>
      <c r="N18" s="316"/>
      <c r="O18" s="316"/>
      <c r="P18" s="1"/>
      <c r="R18" s="22"/>
    </row>
    <row r="19" spans="3:23" x14ac:dyDescent="0.2">
      <c r="F19" s="1"/>
      <c r="G19" s="316"/>
      <c r="H19" s="316"/>
      <c r="I19" s="316"/>
      <c r="J19" s="316"/>
      <c r="K19" s="316"/>
      <c r="L19" s="316"/>
      <c r="M19" s="316"/>
      <c r="N19" s="316"/>
      <c r="O19" s="316"/>
      <c r="P19" s="1"/>
    </row>
    <row r="20" spans="3:23" x14ac:dyDescent="0.2">
      <c r="F20" s="1"/>
      <c r="G20" s="316"/>
      <c r="H20" s="316"/>
      <c r="I20" s="316"/>
      <c r="J20" s="316"/>
      <c r="K20" s="316"/>
      <c r="L20" s="316"/>
      <c r="M20" s="316"/>
      <c r="N20" s="316"/>
      <c r="O20" s="316"/>
      <c r="P20" s="1"/>
    </row>
    <row r="21" spans="3:23" x14ac:dyDescent="0.2">
      <c r="F21" s="1"/>
      <c r="G21" s="316"/>
      <c r="H21" s="316"/>
      <c r="I21" s="316"/>
      <c r="J21" s="316"/>
      <c r="K21" s="316"/>
      <c r="L21" s="316"/>
      <c r="M21" s="316"/>
      <c r="N21" s="316"/>
      <c r="O21" s="316"/>
      <c r="P21" s="1"/>
    </row>
    <row r="22" spans="3:23" x14ac:dyDescent="0.2">
      <c r="F22" s="1"/>
      <c r="G22" s="316"/>
      <c r="H22" s="316"/>
      <c r="I22" s="316"/>
      <c r="J22" s="316"/>
      <c r="K22" s="316"/>
      <c r="L22" s="316"/>
      <c r="M22" s="316"/>
      <c r="N22" s="316"/>
      <c r="O22" s="316"/>
      <c r="P22" s="1"/>
    </row>
    <row r="23" spans="3:23" x14ac:dyDescent="0.2">
      <c r="C23" s="289"/>
      <c r="D23" s="289"/>
      <c r="E23" s="289"/>
      <c r="F23" s="1"/>
      <c r="G23" s="316"/>
      <c r="H23" s="316"/>
      <c r="I23" s="316"/>
      <c r="J23" s="316"/>
      <c r="K23" s="316"/>
      <c r="L23" s="316"/>
      <c r="M23" s="316"/>
      <c r="N23" s="316"/>
      <c r="O23" s="316"/>
      <c r="P23" s="1"/>
    </row>
    <row r="24" spans="3:23" x14ac:dyDescent="0.2">
      <c r="F24" s="1"/>
      <c r="G24" s="316"/>
      <c r="H24" s="316"/>
      <c r="I24" s="316"/>
      <c r="J24" s="316"/>
      <c r="K24" s="316"/>
      <c r="L24" s="316"/>
      <c r="M24" s="316"/>
      <c r="N24" s="316"/>
      <c r="O24" s="316"/>
      <c r="P24" s="1"/>
    </row>
    <row r="25" spans="3:23" x14ac:dyDescent="0.2">
      <c r="F25" s="1"/>
      <c r="G25" s="316"/>
      <c r="H25" s="316"/>
      <c r="I25" s="316"/>
      <c r="J25" s="316"/>
      <c r="K25" s="316"/>
      <c r="L25" s="316"/>
      <c r="M25" s="316"/>
      <c r="N25" s="316"/>
      <c r="O25" s="316"/>
      <c r="P25" s="1"/>
    </row>
    <row r="26" spans="3:23" x14ac:dyDescent="0.2">
      <c r="F26" s="1"/>
      <c r="G26" s="316"/>
      <c r="H26" s="316"/>
      <c r="I26" s="316"/>
      <c r="J26" s="316"/>
      <c r="K26" s="316"/>
      <c r="L26" s="316"/>
      <c r="M26" s="316"/>
      <c r="N26" s="316"/>
      <c r="O26" s="316"/>
      <c r="P26" s="1"/>
    </row>
    <row r="27" spans="3:23" x14ac:dyDescent="0.2">
      <c r="F27" s="1"/>
      <c r="G27" s="316"/>
      <c r="H27" s="316"/>
      <c r="I27" s="316"/>
      <c r="J27" s="316"/>
      <c r="K27" s="316"/>
      <c r="L27" s="316"/>
      <c r="M27" s="316"/>
      <c r="N27" s="316"/>
      <c r="O27" s="316"/>
      <c r="P27" s="1"/>
    </row>
    <row r="28" spans="3:23" x14ac:dyDescent="0.2">
      <c r="F28" s="1"/>
      <c r="G28" s="316"/>
      <c r="H28" s="316"/>
      <c r="I28" s="316"/>
      <c r="J28" s="316"/>
      <c r="K28" s="316"/>
      <c r="L28" s="316"/>
      <c r="M28" s="316"/>
      <c r="N28" s="316"/>
      <c r="O28" s="316"/>
      <c r="P28" s="1"/>
    </row>
    <row r="29" spans="3:23" x14ac:dyDescent="0.2">
      <c r="F29" s="1"/>
      <c r="G29" s="316"/>
      <c r="H29" s="316"/>
      <c r="I29" s="316"/>
      <c r="J29" s="316"/>
      <c r="K29" s="316"/>
      <c r="L29" s="316"/>
      <c r="M29" s="316"/>
      <c r="N29" s="316"/>
      <c r="O29" s="316"/>
      <c r="P29" s="1"/>
    </row>
    <row r="30" spans="3:23" x14ac:dyDescent="0.2">
      <c r="F30" s="1"/>
      <c r="G30" s="316"/>
      <c r="H30" s="316"/>
      <c r="I30" s="316"/>
      <c r="J30" s="316"/>
      <c r="K30" s="316"/>
      <c r="L30" s="316"/>
      <c r="M30" s="316"/>
      <c r="N30" s="316"/>
      <c r="O30" s="316"/>
      <c r="P30" s="1"/>
    </row>
    <row r="31" spans="3:23" x14ac:dyDescent="0.2">
      <c r="F31" s="1"/>
      <c r="G31" s="316"/>
      <c r="H31" s="316"/>
      <c r="I31" s="316"/>
      <c r="J31" s="316"/>
      <c r="K31" s="316"/>
      <c r="L31" s="316"/>
      <c r="M31" s="316"/>
      <c r="N31" s="316"/>
      <c r="O31" s="316"/>
      <c r="P31" s="1"/>
      <c r="R31" s="1"/>
      <c r="S31" s="1"/>
      <c r="T31" s="1"/>
      <c r="U31" s="1"/>
      <c r="V31" s="1"/>
      <c r="W31" s="1"/>
    </row>
    <row r="32" spans="3:23" x14ac:dyDescent="0.2">
      <c r="D32" s="289"/>
      <c r="E32" s="289"/>
      <c r="F32" s="1"/>
      <c r="G32" s="316"/>
      <c r="H32" s="316"/>
      <c r="I32" s="316"/>
      <c r="J32" s="316"/>
      <c r="K32" s="316"/>
      <c r="L32" s="316"/>
      <c r="M32" s="316"/>
      <c r="N32" s="316"/>
      <c r="O32" s="316"/>
      <c r="P32" s="1"/>
      <c r="R32" s="321" t="s">
        <v>344</v>
      </c>
      <c r="S32" s="321"/>
      <c r="T32" s="321"/>
      <c r="U32" s="321"/>
      <c r="V32" s="321"/>
      <c r="W32" s="321"/>
    </row>
    <row r="33" spans="6:23" x14ac:dyDescent="0.2">
      <c r="F33" s="1"/>
      <c r="G33" s="316"/>
      <c r="H33" s="316"/>
      <c r="I33" s="316"/>
      <c r="J33" s="316"/>
      <c r="K33" s="316"/>
      <c r="L33" s="316"/>
      <c r="M33" s="316"/>
      <c r="N33" s="316"/>
      <c r="O33" s="316"/>
      <c r="P33" s="1"/>
      <c r="R33" s="314" t="s">
        <v>345</v>
      </c>
      <c r="S33" s="314"/>
      <c r="T33" s="314"/>
      <c r="U33" s="314"/>
      <c r="V33" s="314"/>
      <c r="W33" s="314"/>
    </row>
    <row r="34" spans="6:23" x14ac:dyDescent="0.2">
      <c r="F34" s="1"/>
      <c r="G34" s="316"/>
      <c r="H34" s="316"/>
      <c r="I34" s="316"/>
      <c r="J34" s="316"/>
      <c r="K34" s="316"/>
      <c r="L34" s="316"/>
      <c r="M34" s="316"/>
      <c r="N34" s="316"/>
      <c r="O34" s="316"/>
      <c r="P34" s="1"/>
      <c r="R34" s="1"/>
      <c r="S34" s="1"/>
      <c r="T34" s="1"/>
      <c r="U34" s="1"/>
      <c r="V34" s="1"/>
      <c r="W34" s="1"/>
    </row>
    <row r="35" spans="6:23" x14ac:dyDescent="0.2">
      <c r="F35" s="1"/>
      <c r="G35" s="316"/>
      <c r="H35" s="316"/>
      <c r="I35" s="316"/>
      <c r="J35" s="316"/>
      <c r="K35" s="316"/>
      <c r="L35" s="316"/>
      <c r="M35" s="316"/>
      <c r="N35" s="316"/>
      <c r="O35" s="316"/>
      <c r="P35" s="1"/>
    </row>
    <row r="36" spans="6:23" x14ac:dyDescent="0.2">
      <c r="F36" s="1"/>
      <c r="G36" s="316"/>
      <c r="H36" s="316"/>
      <c r="I36" s="316"/>
      <c r="J36" s="316"/>
      <c r="K36" s="316"/>
      <c r="L36" s="316"/>
      <c r="M36" s="316"/>
      <c r="N36" s="316"/>
      <c r="O36" s="316"/>
      <c r="P36" s="1"/>
    </row>
    <row r="37" spans="6:23" x14ac:dyDescent="0.2">
      <c r="F37" s="1"/>
      <c r="G37" s="316"/>
      <c r="H37" s="316"/>
      <c r="I37" s="316"/>
      <c r="J37" s="316"/>
      <c r="K37" s="316"/>
      <c r="L37" s="316"/>
      <c r="M37" s="316"/>
      <c r="N37" s="316"/>
      <c r="O37" s="316"/>
      <c r="P37" s="1"/>
    </row>
    <row r="38" spans="6:23" x14ac:dyDescent="0.2">
      <c r="F38" s="1"/>
      <c r="G38" s="316"/>
      <c r="H38" s="316"/>
      <c r="I38" s="316"/>
      <c r="J38" s="316"/>
      <c r="K38" s="316"/>
      <c r="L38" s="316"/>
      <c r="M38" s="316"/>
      <c r="N38" s="316"/>
      <c r="O38" s="316"/>
      <c r="P38" s="1"/>
    </row>
    <row r="39" spans="6:23" x14ac:dyDescent="0.2">
      <c r="F39" s="1"/>
      <c r="G39" s="316"/>
      <c r="H39" s="316"/>
      <c r="I39" s="316"/>
      <c r="J39" s="316"/>
      <c r="K39" s="316"/>
      <c r="L39" s="316"/>
      <c r="M39" s="316"/>
      <c r="N39" s="316"/>
      <c r="O39" s="316"/>
      <c r="P39" s="1"/>
      <c r="R39" s="22"/>
    </row>
    <row r="40" spans="6:23" x14ac:dyDescent="0.2">
      <c r="F40" s="1"/>
      <c r="G40" s="316"/>
      <c r="H40" s="316"/>
      <c r="I40" s="316"/>
      <c r="J40" s="316"/>
      <c r="K40" s="316"/>
      <c r="L40" s="316"/>
      <c r="M40" s="316"/>
      <c r="N40" s="316"/>
      <c r="O40" s="316"/>
      <c r="P40" s="1"/>
    </row>
    <row r="41" spans="6:23" x14ac:dyDescent="0.2">
      <c r="F41" s="1"/>
      <c r="G41" s="316"/>
      <c r="H41" s="316"/>
      <c r="I41" s="316"/>
      <c r="J41" s="316"/>
      <c r="K41" s="316"/>
      <c r="L41" s="316"/>
      <c r="M41" s="316"/>
      <c r="N41" s="316"/>
      <c r="O41" s="316"/>
      <c r="P41" s="1"/>
    </row>
    <row r="42" spans="6:23" x14ac:dyDescent="0.2">
      <c r="F42" s="1"/>
      <c r="G42" s="316"/>
      <c r="H42" s="316"/>
      <c r="I42" s="316"/>
      <c r="J42" s="316"/>
      <c r="K42" s="316"/>
      <c r="L42" s="316"/>
      <c r="M42" s="316"/>
      <c r="N42" s="316"/>
      <c r="O42" s="316"/>
      <c r="P42" s="1"/>
    </row>
    <row r="43" spans="6:23" x14ac:dyDescent="0.2">
      <c r="F43" s="1"/>
      <c r="G43" s="316"/>
      <c r="H43" s="316"/>
      <c r="I43" s="316"/>
      <c r="J43" s="316"/>
      <c r="K43" s="316"/>
      <c r="L43" s="316"/>
      <c r="M43" s="316"/>
      <c r="N43" s="316"/>
      <c r="O43" s="316"/>
      <c r="P43" s="1"/>
    </row>
    <row r="44" spans="6:23" x14ac:dyDescent="0.2">
      <c r="F44" s="1"/>
      <c r="G44" s="316"/>
      <c r="H44" s="316"/>
      <c r="I44" s="316"/>
      <c r="J44" s="316"/>
      <c r="K44" s="316"/>
      <c r="L44" s="316"/>
      <c r="M44" s="316"/>
      <c r="N44" s="316"/>
      <c r="O44" s="316"/>
      <c r="P44" s="1"/>
    </row>
    <row r="45" spans="6:23" ht="12.75" customHeight="1" x14ac:dyDescent="0.2">
      <c r="F45" s="1"/>
      <c r="G45" s="316"/>
      <c r="H45" s="316"/>
      <c r="I45" s="316"/>
      <c r="J45" s="316"/>
      <c r="K45" s="316"/>
      <c r="L45" s="316"/>
      <c r="M45" s="316"/>
      <c r="N45" s="316"/>
      <c r="O45" s="316"/>
      <c r="P45" s="1"/>
    </row>
    <row r="46" spans="6:23" x14ac:dyDescent="0.2">
      <c r="F46" s="1"/>
      <c r="G46" s="316"/>
      <c r="H46" s="316"/>
      <c r="I46" s="316"/>
      <c r="J46" s="316"/>
      <c r="K46" s="316"/>
      <c r="L46" s="316"/>
      <c r="M46" s="316"/>
      <c r="N46" s="316"/>
      <c r="O46" s="316"/>
      <c r="P46" s="1"/>
    </row>
    <row r="47" spans="6:23" x14ac:dyDescent="0.2">
      <c r="F47" s="1"/>
      <c r="G47" s="316"/>
      <c r="H47" s="316"/>
      <c r="I47" s="316"/>
      <c r="J47" s="316"/>
      <c r="K47" s="316"/>
      <c r="L47" s="316"/>
      <c r="M47" s="316"/>
      <c r="N47" s="316"/>
      <c r="O47" s="316"/>
      <c r="P47" s="1"/>
      <c r="R47" s="22"/>
    </row>
    <row r="48" spans="6:23" x14ac:dyDescent="0.2">
      <c r="F48" s="1"/>
      <c r="G48" s="316"/>
      <c r="H48" s="316"/>
      <c r="I48" s="316"/>
      <c r="J48" s="316"/>
      <c r="K48" s="316"/>
      <c r="L48" s="316"/>
      <c r="M48" s="316"/>
      <c r="N48" s="316"/>
      <c r="O48" s="316"/>
      <c r="P48" s="1"/>
    </row>
    <row r="49" spans="6:19" x14ac:dyDescent="0.2">
      <c r="F49" s="1"/>
      <c r="G49" s="316"/>
      <c r="H49" s="316"/>
      <c r="I49" s="316"/>
      <c r="J49" s="316"/>
      <c r="K49" s="316"/>
      <c r="L49" s="316"/>
      <c r="M49" s="316"/>
      <c r="N49" s="316"/>
      <c r="O49" s="316"/>
      <c r="P49" s="1"/>
    </row>
    <row r="50" spans="6:19" x14ac:dyDescent="0.2">
      <c r="F50" s="1"/>
      <c r="G50" s="316"/>
      <c r="H50" s="316"/>
      <c r="I50" s="316"/>
      <c r="J50" s="316"/>
      <c r="K50" s="316"/>
      <c r="L50" s="316"/>
      <c r="M50" s="316"/>
      <c r="N50" s="316"/>
      <c r="O50" s="316"/>
      <c r="P50" s="1"/>
    </row>
    <row r="51" spans="6:19" x14ac:dyDescent="0.2">
      <c r="F51" s="1"/>
      <c r="G51" s="316"/>
      <c r="H51" s="316"/>
      <c r="I51" s="316"/>
      <c r="J51" s="316"/>
      <c r="K51" s="316"/>
      <c r="L51" s="316"/>
      <c r="M51" s="316"/>
      <c r="N51" s="316"/>
      <c r="O51" s="316"/>
      <c r="P51" s="1"/>
    </row>
    <row r="52" spans="6:19" x14ac:dyDescent="0.2">
      <c r="F52" s="1"/>
      <c r="G52" s="53"/>
      <c r="H52" s="53"/>
      <c r="I52" s="53"/>
      <c r="J52" s="53"/>
      <c r="K52" s="53"/>
      <c r="L52" s="53"/>
      <c r="M52" s="53"/>
      <c r="N52" s="53"/>
      <c r="O52" s="53"/>
      <c r="P52" s="1"/>
    </row>
    <row r="53" spans="6:19" x14ac:dyDescent="0.2">
      <c r="F53" s="1"/>
      <c r="G53" s="1"/>
      <c r="H53" s="1"/>
      <c r="I53" s="1"/>
      <c r="J53" s="1"/>
      <c r="K53" s="1"/>
      <c r="L53" s="1"/>
      <c r="M53" s="1"/>
      <c r="N53" s="1"/>
      <c r="O53" s="1"/>
      <c r="P53" s="1"/>
    </row>
    <row r="54" spans="6:19" x14ac:dyDescent="0.2">
      <c r="F54" s="1"/>
      <c r="G54" s="1"/>
      <c r="H54" s="1"/>
      <c r="I54" s="1"/>
      <c r="J54" s="1"/>
      <c r="K54" s="1"/>
      <c r="L54" s="1"/>
      <c r="M54" s="1"/>
      <c r="N54" s="1"/>
      <c r="O54" s="1"/>
      <c r="P54" s="1"/>
    </row>
    <row r="56" spans="6:19" x14ac:dyDescent="0.2">
      <c r="F56" s="1"/>
      <c r="G56" s="1"/>
      <c r="H56" s="1"/>
      <c r="I56" s="1"/>
      <c r="J56" s="1"/>
      <c r="K56" s="1"/>
      <c r="L56" s="1"/>
      <c r="M56" s="1"/>
      <c r="N56" s="1"/>
      <c r="O56" s="1"/>
      <c r="P56" s="1"/>
    </row>
    <row r="57" spans="6:19" x14ac:dyDescent="0.2">
      <c r="F57" s="1"/>
      <c r="G57" s="1"/>
      <c r="H57" s="1"/>
      <c r="I57" s="1"/>
      <c r="J57" s="1"/>
      <c r="K57" s="1"/>
      <c r="L57" s="1"/>
      <c r="M57" s="1"/>
      <c r="N57" s="1"/>
      <c r="O57" s="1"/>
      <c r="P57" s="1"/>
    </row>
    <row r="58" spans="6:19" x14ac:dyDescent="0.2">
      <c r="F58" s="1"/>
      <c r="G58" s="1" t="s">
        <v>346</v>
      </c>
      <c r="H58" s="1"/>
      <c r="I58" s="1"/>
      <c r="J58" s="1"/>
      <c r="K58" s="1"/>
      <c r="L58" s="1"/>
      <c r="M58" s="1"/>
      <c r="N58" s="1"/>
      <c r="O58" s="1"/>
      <c r="P58" s="1"/>
    </row>
    <row r="59" spans="6:19" x14ac:dyDescent="0.2">
      <c r="F59" s="1"/>
      <c r="G59" s="1"/>
      <c r="H59" s="1"/>
      <c r="I59" s="1"/>
      <c r="J59" s="1"/>
      <c r="K59" s="1"/>
      <c r="L59" s="1"/>
      <c r="M59" s="1"/>
      <c r="N59" s="1"/>
      <c r="O59" s="1"/>
      <c r="P59" s="1"/>
    </row>
    <row r="60" spans="6:19" x14ac:dyDescent="0.2">
      <c r="F60" s="1"/>
      <c r="G60" s="1" t="s">
        <v>353</v>
      </c>
      <c r="H60" s="1"/>
      <c r="I60" s="1"/>
      <c r="J60" s="1"/>
      <c r="K60" s="1"/>
      <c r="L60" s="1"/>
      <c r="M60" s="1"/>
      <c r="N60" s="1"/>
      <c r="O60" s="1"/>
      <c r="P60" s="1"/>
    </row>
    <row r="61" spans="6:19" x14ac:dyDescent="0.2">
      <c r="F61" s="1"/>
      <c r="G61" s="1"/>
      <c r="H61" s="1"/>
      <c r="I61" s="1"/>
      <c r="J61" s="1"/>
      <c r="K61" s="1"/>
      <c r="L61" s="1"/>
      <c r="M61" s="1"/>
      <c r="N61" s="1"/>
      <c r="O61" s="1"/>
      <c r="P61" s="1"/>
    </row>
    <row r="62" spans="6:19" ht="12.75" customHeight="1" x14ac:dyDescent="0.2">
      <c r="F62" s="1"/>
      <c r="G62" s="1"/>
      <c r="H62" s="1"/>
      <c r="I62" s="1"/>
      <c r="J62" s="1"/>
      <c r="K62" s="1"/>
      <c r="L62" s="1"/>
      <c r="M62" s="1"/>
      <c r="N62" s="1"/>
      <c r="O62" s="1"/>
      <c r="P62" s="1"/>
      <c r="R62" s="50">
        <f>IF(J64="","XX",J64)</f>
        <v>0</v>
      </c>
      <c r="S62" s="50">
        <f>IF(J64="","XX",J68)</f>
        <v>100</v>
      </c>
    </row>
    <row r="63" spans="6:19" x14ac:dyDescent="0.2">
      <c r="F63" s="1"/>
      <c r="G63" s="1"/>
      <c r="H63" s="1"/>
      <c r="I63" s="1"/>
      <c r="J63" s="1"/>
      <c r="K63" s="1"/>
      <c r="L63" s="1"/>
      <c r="M63" s="1"/>
      <c r="N63" s="1"/>
      <c r="O63" s="1"/>
      <c r="P63" s="1"/>
      <c r="R63" s="50"/>
      <c r="S63" s="50"/>
    </row>
    <row r="64" spans="6:19" ht="12" customHeight="1" x14ac:dyDescent="0.2">
      <c r="F64" s="1"/>
      <c r="G64" s="1"/>
      <c r="H64" s="1"/>
      <c r="I64" s="1"/>
      <c r="J64" s="409">
        <v>0</v>
      </c>
      <c r="K64" s="410"/>
      <c r="L64" s="1"/>
      <c r="M64" s="412" t="s">
        <v>67</v>
      </c>
      <c r="N64" s="413"/>
      <c r="O64" s="414"/>
      <c r="P64" s="1"/>
    </row>
    <row r="65" spans="6:16" x14ac:dyDescent="0.2">
      <c r="F65" s="1"/>
      <c r="G65" s="1"/>
      <c r="H65" s="1"/>
      <c r="I65" s="1"/>
      <c r="J65" s="51"/>
      <c r="K65" s="51"/>
      <c r="L65" s="1"/>
      <c r="M65" s="415"/>
      <c r="N65" s="416"/>
      <c r="O65" s="417"/>
      <c r="P65" s="1"/>
    </row>
    <row r="66" spans="6:16" x14ac:dyDescent="0.2">
      <c r="F66" s="1"/>
      <c r="G66" s="1"/>
      <c r="H66" s="1"/>
      <c r="I66" s="1"/>
      <c r="J66" s="1"/>
      <c r="K66" s="1"/>
      <c r="L66" s="1"/>
      <c r="M66" s="415"/>
      <c r="N66" s="416"/>
      <c r="O66" s="417"/>
      <c r="P66" s="1"/>
    </row>
    <row r="67" spans="6:16" x14ac:dyDescent="0.2">
      <c r="F67" s="1"/>
      <c r="G67" s="1"/>
      <c r="H67" s="1"/>
      <c r="I67" s="1"/>
      <c r="J67" s="1"/>
      <c r="K67" s="1"/>
      <c r="L67" s="1"/>
      <c r="M67" s="415"/>
      <c r="N67" s="416"/>
      <c r="O67" s="417"/>
      <c r="P67" s="1"/>
    </row>
    <row r="68" spans="6:16" x14ac:dyDescent="0.2">
      <c r="F68" s="1"/>
      <c r="G68" s="1"/>
      <c r="H68" s="1"/>
      <c r="I68" s="1"/>
      <c r="J68" s="408">
        <f>100-J64</f>
        <v>100</v>
      </c>
      <c r="K68" s="408"/>
      <c r="L68" s="1"/>
      <c r="M68" s="415"/>
      <c r="N68" s="416"/>
      <c r="O68" s="417"/>
      <c r="P68" s="1"/>
    </row>
    <row r="69" spans="6:16" x14ac:dyDescent="0.2">
      <c r="F69" s="1"/>
      <c r="G69" s="1"/>
      <c r="H69" s="1"/>
      <c r="I69" s="1"/>
      <c r="J69" s="1"/>
      <c r="K69" s="1"/>
      <c r="L69" s="1"/>
      <c r="M69" s="415"/>
      <c r="N69" s="416"/>
      <c r="O69" s="417"/>
      <c r="P69" s="1"/>
    </row>
    <row r="70" spans="6:16" x14ac:dyDescent="0.2">
      <c r="F70" s="1"/>
      <c r="G70" s="1"/>
      <c r="H70" s="1"/>
      <c r="I70" s="1"/>
      <c r="J70" s="1"/>
      <c r="K70" s="1"/>
      <c r="L70" s="1"/>
      <c r="M70" s="418"/>
      <c r="N70" s="419"/>
      <c r="O70" s="420"/>
      <c r="P70" s="1"/>
    </row>
    <row r="71" spans="6:16" x14ac:dyDescent="0.2">
      <c r="F71" s="1"/>
      <c r="G71" s="1"/>
      <c r="H71" s="1"/>
      <c r="I71" s="1"/>
      <c r="J71" s="1"/>
      <c r="K71" s="1"/>
      <c r="L71" s="1"/>
      <c r="M71" s="55"/>
      <c r="N71" s="55"/>
      <c r="O71" s="55"/>
      <c r="P71" s="1"/>
    </row>
    <row r="72" spans="6:16" x14ac:dyDescent="0.2">
      <c r="F72" s="1"/>
      <c r="G72" s="1"/>
      <c r="H72" s="12"/>
      <c r="I72" s="1"/>
      <c r="J72" s="1"/>
      <c r="K72" s="1"/>
      <c r="L72" s="1"/>
      <c r="M72" s="55"/>
      <c r="N72" s="55"/>
      <c r="O72" s="55"/>
      <c r="P72" s="1"/>
    </row>
    <row r="73" spans="6:16" x14ac:dyDescent="0.2">
      <c r="F73" s="1"/>
      <c r="G73" s="1"/>
      <c r="H73" s="1"/>
      <c r="I73" s="1"/>
      <c r="J73" s="1"/>
      <c r="K73" s="1"/>
      <c r="L73" s="1"/>
      <c r="M73" s="1"/>
      <c r="N73" s="1"/>
      <c r="O73" s="1"/>
      <c r="P73" s="1"/>
    </row>
    <row r="74" spans="6:16" x14ac:dyDescent="0.2">
      <c r="F74" s="1"/>
      <c r="G74" s="1"/>
      <c r="H74" s="1"/>
      <c r="I74" s="38"/>
      <c r="J74" s="14"/>
      <c r="K74" s="1"/>
      <c r="L74" s="1"/>
      <c r="M74" s="1"/>
      <c r="N74" s="1"/>
      <c r="O74" s="1"/>
      <c r="P74" s="1"/>
    </row>
    <row r="75" spans="6:16" x14ac:dyDescent="0.2">
      <c r="F75" s="1"/>
      <c r="G75" s="1"/>
      <c r="H75" s="1"/>
      <c r="I75" s="37"/>
      <c r="J75" s="14"/>
      <c r="K75" s="1"/>
      <c r="L75" s="1"/>
      <c r="M75" s="1"/>
      <c r="N75" s="1"/>
      <c r="O75" s="1"/>
      <c r="P75" s="1"/>
    </row>
    <row r="76" spans="6:16" x14ac:dyDescent="0.2">
      <c r="F76" s="1"/>
      <c r="G76" s="1"/>
      <c r="H76" s="1"/>
      <c r="I76" s="1"/>
      <c r="J76" s="14"/>
      <c r="K76" s="1"/>
      <c r="L76" s="1"/>
      <c r="M76" s="1"/>
      <c r="N76" s="1"/>
      <c r="O76" s="1"/>
      <c r="P76" s="1"/>
    </row>
    <row r="77" spans="6:16" x14ac:dyDescent="0.2">
      <c r="F77" s="1"/>
      <c r="G77" s="1"/>
      <c r="H77" s="1"/>
      <c r="I77" s="1"/>
      <c r="J77" s="1"/>
      <c r="K77" s="1"/>
      <c r="L77" s="1"/>
      <c r="M77" s="1"/>
      <c r="N77" s="1"/>
      <c r="O77" s="1"/>
      <c r="P77" s="1"/>
    </row>
    <row r="78" spans="6:16" x14ac:dyDescent="0.2">
      <c r="F78" s="1"/>
      <c r="G78" s="1"/>
      <c r="H78" s="1"/>
      <c r="I78" s="1"/>
      <c r="J78" s="1"/>
      <c r="K78" s="1"/>
      <c r="L78" s="1"/>
      <c r="M78" s="1"/>
      <c r="N78" s="1"/>
      <c r="O78" s="1"/>
      <c r="P78" s="1"/>
    </row>
    <row r="79" spans="6:16" x14ac:dyDescent="0.2">
      <c r="F79" s="1"/>
      <c r="G79" s="1"/>
      <c r="H79" s="1"/>
      <c r="I79" s="1"/>
      <c r="J79" s="1"/>
      <c r="K79" s="1"/>
      <c r="L79" s="1"/>
      <c r="M79" s="1"/>
      <c r="N79" s="1"/>
      <c r="O79" s="1"/>
      <c r="P79" s="1"/>
    </row>
    <row r="80" spans="6:16" x14ac:dyDescent="0.2">
      <c r="F80" s="1"/>
      <c r="G80" s="1"/>
      <c r="H80" s="1"/>
      <c r="I80" s="1"/>
      <c r="J80" s="1"/>
      <c r="K80" s="1"/>
      <c r="L80" s="1"/>
      <c r="M80" s="1"/>
      <c r="N80" s="1"/>
      <c r="O80" s="1"/>
      <c r="P80" s="1"/>
    </row>
    <row r="81" spans="6:18" x14ac:dyDescent="0.2">
      <c r="F81" s="1"/>
      <c r="G81" s="1"/>
      <c r="H81" s="1"/>
      <c r="I81" s="1"/>
      <c r="J81" s="1"/>
      <c r="K81" s="1"/>
      <c r="L81" s="1"/>
      <c r="M81" s="1"/>
      <c r="N81" s="1"/>
      <c r="O81" s="1"/>
      <c r="P81" s="1"/>
    </row>
    <row r="82" spans="6:18" x14ac:dyDescent="0.2">
      <c r="F82" s="1"/>
      <c r="G82" s="1"/>
      <c r="H82" s="1"/>
      <c r="I82" s="1"/>
      <c r="J82" s="1"/>
      <c r="K82" s="1"/>
      <c r="L82" s="1"/>
      <c r="M82" s="1"/>
      <c r="N82" s="1"/>
      <c r="O82" s="1"/>
      <c r="P82" s="1"/>
    </row>
    <row r="83" spans="6:18" x14ac:dyDescent="0.2">
      <c r="F83" s="1"/>
      <c r="G83" s="1"/>
      <c r="H83" s="1"/>
      <c r="I83" s="1"/>
      <c r="J83" s="1"/>
      <c r="K83" s="1"/>
      <c r="L83" s="1"/>
      <c r="M83" s="1"/>
      <c r="N83" s="1"/>
      <c r="O83" s="1"/>
      <c r="P83" s="1"/>
    </row>
    <row r="85" spans="6:18" x14ac:dyDescent="0.2">
      <c r="F85" s="1"/>
      <c r="G85" s="1"/>
      <c r="H85" s="1"/>
      <c r="I85" s="1"/>
      <c r="J85" s="1"/>
      <c r="K85" s="1"/>
      <c r="L85" s="1"/>
      <c r="M85" s="1"/>
      <c r="N85" s="1"/>
      <c r="O85" s="1"/>
      <c r="P85" s="1"/>
    </row>
    <row r="86" spans="6:18" x14ac:dyDescent="0.2">
      <c r="F86" s="1"/>
      <c r="G86" s="1"/>
      <c r="H86" s="1"/>
      <c r="I86" s="1"/>
      <c r="J86" s="1"/>
      <c r="K86" s="1"/>
      <c r="L86" s="1"/>
      <c r="M86" s="1"/>
      <c r="N86" s="1"/>
      <c r="O86" s="1"/>
      <c r="P86" s="1"/>
    </row>
    <row r="87" spans="6:18" x14ac:dyDescent="0.2">
      <c r="F87" s="1"/>
      <c r="G87" s="1" t="s">
        <v>380</v>
      </c>
      <c r="H87" s="1"/>
      <c r="I87" s="1"/>
      <c r="J87" s="1"/>
      <c r="K87" s="1"/>
      <c r="L87" s="1"/>
      <c r="M87" s="1"/>
      <c r="N87" s="1"/>
      <c r="O87" s="1"/>
      <c r="P87" s="1"/>
      <c r="R87" s="22"/>
    </row>
    <row r="88" spans="6:18" x14ac:dyDescent="0.2">
      <c r="F88" s="1"/>
      <c r="G88" s="1"/>
      <c r="H88" s="1"/>
      <c r="I88" s="1"/>
      <c r="J88" s="1"/>
      <c r="K88" s="1"/>
      <c r="L88" s="1"/>
      <c r="M88" s="1"/>
      <c r="N88" s="1"/>
      <c r="O88" s="1"/>
      <c r="P88" s="1"/>
    </row>
    <row r="89" spans="6:18" x14ac:dyDescent="0.2">
      <c r="F89" s="1"/>
      <c r="G89" s="1"/>
      <c r="H89" s="1"/>
      <c r="I89" s="1"/>
      <c r="J89" s="1"/>
      <c r="K89" s="1"/>
      <c r="L89" s="1"/>
      <c r="M89" s="1"/>
      <c r="N89" s="1"/>
      <c r="O89" s="1"/>
      <c r="P89" s="1"/>
    </row>
    <row r="90" spans="6:18" ht="12.75" customHeight="1" x14ac:dyDescent="0.2">
      <c r="F90" s="1"/>
      <c r="G90" s="399" t="s">
        <v>67</v>
      </c>
      <c r="H90" s="400"/>
      <c r="I90" s="400"/>
      <c r="J90" s="400"/>
      <c r="K90" s="400"/>
      <c r="L90" s="400"/>
      <c r="M90" s="400"/>
      <c r="N90" s="400"/>
      <c r="O90" s="401"/>
      <c r="P90" s="1"/>
    </row>
    <row r="91" spans="6:18" x14ac:dyDescent="0.2">
      <c r="F91" s="1"/>
      <c r="G91" s="402"/>
      <c r="H91" s="403"/>
      <c r="I91" s="403"/>
      <c r="J91" s="403"/>
      <c r="K91" s="403"/>
      <c r="L91" s="403"/>
      <c r="M91" s="403"/>
      <c r="N91" s="403"/>
      <c r="O91" s="404"/>
      <c r="P91" s="1"/>
    </row>
    <row r="92" spans="6:18" x14ac:dyDescent="0.2">
      <c r="F92" s="1"/>
      <c r="G92" s="402"/>
      <c r="H92" s="403"/>
      <c r="I92" s="403"/>
      <c r="J92" s="403"/>
      <c r="K92" s="403"/>
      <c r="L92" s="403"/>
      <c r="M92" s="403"/>
      <c r="N92" s="403"/>
      <c r="O92" s="404"/>
      <c r="P92" s="1"/>
    </row>
    <row r="93" spans="6:18" x14ac:dyDescent="0.2">
      <c r="F93" s="1"/>
      <c r="G93" s="402"/>
      <c r="H93" s="403"/>
      <c r="I93" s="403"/>
      <c r="J93" s="403"/>
      <c r="K93" s="403"/>
      <c r="L93" s="403"/>
      <c r="M93" s="403"/>
      <c r="N93" s="403"/>
      <c r="O93" s="404"/>
      <c r="P93" s="1"/>
    </row>
    <row r="94" spans="6:18" x14ac:dyDescent="0.2">
      <c r="F94" s="1"/>
      <c r="G94" s="402"/>
      <c r="H94" s="403"/>
      <c r="I94" s="403"/>
      <c r="J94" s="403"/>
      <c r="K94" s="403"/>
      <c r="L94" s="403"/>
      <c r="M94" s="403"/>
      <c r="N94" s="403"/>
      <c r="O94" s="404"/>
      <c r="P94" s="1"/>
    </row>
    <row r="95" spans="6:18" x14ac:dyDescent="0.2">
      <c r="F95" s="1"/>
      <c r="G95" s="405"/>
      <c r="H95" s="406"/>
      <c r="I95" s="406"/>
      <c r="J95" s="406"/>
      <c r="K95" s="406"/>
      <c r="L95" s="406"/>
      <c r="M95" s="406"/>
      <c r="N95" s="406"/>
      <c r="O95" s="407"/>
      <c r="P95" s="1"/>
    </row>
    <row r="96" spans="6:18" x14ac:dyDescent="0.2">
      <c r="F96" s="1"/>
      <c r="G96" s="69"/>
      <c r="H96" s="69"/>
      <c r="I96" s="69"/>
      <c r="J96" s="69"/>
      <c r="K96" s="69"/>
      <c r="L96" s="69"/>
      <c r="M96" s="69"/>
      <c r="N96" s="69"/>
      <c r="O96" s="69"/>
      <c r="P96" s="1"/>
    </row>
    <row r="97" spans="6:16" x14ac:dyDescent="0.2">
      <c r="F97" s="1"/>
      <c r="G97" s="70"/>
      <c r="H97" s="70"/>
      <c r="I97" s="70"/>
      <c r="J97" s="70"/>
      <c r="K97" s="70"/>
      <c r="L97" s="70"/>
      <c r="M97" s="70"/>
      <c r="N97" s="70"/>
      <c r="O97" s="70"/>
      <c r="P97" s="1"/>
    </row>
    <row r="98" spans="6:16" x14ac:dyDescent="0.2">
      <c r="F98" s="1"/>
      <c r="G98" s="1"/>
      <c r="H98" s="1"/>
      <c r="I98" s="1"/>
      <c r="J98" s="1"/>
      <c r="K98" s="1"/>
      <c r="L98" s="1"/>
      <c r="M98" s="1"/>
      <c r="N98" s="1"/>
      <c r="O98" s="1"/>
      <c r="P98" s="1"/>
    </row>
    <row r="100" spans="6:16" x14ac:dyDescent="0.2">
      <c r="F100" s="1"/>
      <c r="G100" s="1"/>
      <c r="H100" s="1"/>
      <c r="I100" s="1"/>
      <c r="J100" s="1"/>
      <c r="K100" s="1"/>
      <c r="L100" s="1"/>
      <c r="M100" s="1"/>
      <c r="N100" s="1"/>
      <c r="O100" s="1"/>
      <c r="P100" s="1"/>
    </row>
    <row r="101" spans="6:16" x14ac:dyDescent="0.2">
      <c r="F101" s="1"/>
      <c r="G101" s="1"/>
      <c r="H101" s="1"/>
      <c r="I101" s="1"/>
      <c r="J101" s="1"/>
      <c r="K101" s="1"/>
      <c r="L101" s="1"/>
      <c r="M101" s="1"/>
      <c r="N101" s="1"/>
      <c r="O101" s="1"/>
      <c r="P101" s="1"/>
    </row>
    <row r="102" spans="6:16" x14ac:dyDescent="0.2">
      <c r="F102" s="1"/>
      <c r="G102" s="39" t="s">
        <v>64</v>
      </c>
      <c r="H102" s="1"/>
      <c r="I102" s="1"/>
      <c r="J102" s="1"/>
      <c r="K102" s="1"/>
      <c r="L102" s="1"/>
      <c r="M102" s="40" t="s">
        <v>0</v>
      </c>
      <c r="N102" s="1"/>
      <c r="O102" s="5" t="str">
        <f>IF(M102="yes","complete","in progress…")</f>
        <v>in progress…</v>
      </c>
      <c r="P102" s="1"/>
    </row>
    <row r="103" spans="6:16" x14ac:dyDescent="0.2">
      <c r="F103" s="1"/>
      <c r="G103" s="1"/>
      <c r="H103" s="1"/>
      <c r="I103" s="1"/>
      <c r="J103" s="1"/>
      <c r="K103" s="1"/>
      <c r="L103" s="1"/>
      <c r="M103" s="1"/>
      <c r="N103" s="1"/>
      <c r="O103" s="1"/>
      <c r="P103" s="1"/>
    </row>
    <row r="104" spans="6:16" x14ac:dyDescent="0.2">
      <c r="F104" s="1"/>
      <c r="G104" s="1"/>
      <c r="H104" s="1"/>
      <c r="I104" s="1"/>
      <c r="J104" s="1"/>
      <c r="K104" s="1"/>
      <c r="L104" s="1"/>
      <c r="M104" s="1"/>
      <c r="N104" s="1"/>
      <c r="O104" s="1"/>
      <c r="P104" s="1"/>
    </row>
    <row r="105" spans="6:16" x14ac:dyDescent="0.2">
      <c r="F105" s="1"/>
      <c r="G105" s="11" t="s">
        <v>4</v>
      </c>
      <c r="H105" s="1"/>
      <c r="I105" s="2"/>
      <c r="J105" s="1"/>
      <c r="K105" s="1"/>
      <c r="L105" s="1"/>
      <c r="M105" s="1"/>
      <c r="N105" s="1"/>
      <c r="O105" s="11" t="s">
        <v>2</v>
      </c>
      <c r="P105" s="1"/>
    </row>
    <row r="106" spans="6:16" x14ac:dyDescent="0.2">
      <c r="F106" s="1"/>
      <c r="G106" s="42"/>
      <c r="H106" s="42"/>
      <c r="I106" s="42"/>
      <c r="J106" s="42"/>
      <c r="K106" s="42"/>
      <c r="L106" s="42"/>
      <c r="M106" s="1"/>
      <c r="N106" s="1"/>
      <c r="O106" s="1"/>
      <c r="P106" s="1"/>
    </row>
  </sheetData>
  <mergeCells count="10">
    <mergeCell ref="G90:O95"/>
    <mergeCell ref="J68:K68"/>
    <mergeCell ref="R7:U7"/>
    <mergeCell ref="R8:U8"/>
    <mergeCell ref="J64:K64"/>
    <mergeCell ref="G9:O11"/>
    <mergeCell ref="M64:O70"/>
    <mergeCell ref="R33:W33"/>
    <mergeCell ref="R32:W32"/>
    <mergeCell ref="G13:O51"/>
  </mergeCells>
  <conditionalFormatting sqref="O102">
    <cfRule type="iconSet" priority="2">
      <iconSet iconSet="3Symbols">
        <cfvo type="percent" val="0"/>
        <cfvo type="formula" val="&quot;&quot;&quot;in progress...&quot;&quot;&quot;"/>
        <cfvo type="formula" val="&quot;&quot;&quot;complete&quot;&quot;&quot;"/>
      </iconSet>
    </cfRule>
    <cfRule type="expression" dxfId="632" priority="7" stopIfTrue="1">
      <formula>$O$102="complete"</formula>
    </cfRule>
    <cfRule type="expression" dxfId="631" priority="8" stopIfTrue="1">
      <formula>$O$102="in progress…"</formula>
    </cfRule>
  </conditionalFormatting>
  <conditionalFormatting sqref="J68:K68">
    <cfRule type="expression" dxfId="630" priority="5">
      <formula>$J$64=""</formula>
    </cfRule>
  </conditionalFormatting>
  <conditionalFormatting sqref="M71:O72 M64">
    <cfRule type="expression" dxfId="629" priority="4">
      <formula>$M$64="Please elaborate on your reasoning…"</formula>
    </cfRule>
  </conditionalFormatting>
  <conditionalFormatting sqref="G90">
    <cfRule type="expression" dxfId="628" priority="1">
      <formula>$G$90="Please elaborate on your reasoning…"</formula>
    </cfRule>
  </conditionalFormatting>
  <dataValidations xWindow="532" yWindow="622" count="4">
    <dataValidation type="whole" allowBlank="1" showInputMessage="1" showErrorMessage="1" promptTitle="Share of Adaptive Capacity" prompt="Please type a number between 0 and 100. Thank you. " sqref="J64:K65">
      <formula1>0</formula1>
      <formula2>100</formula2>
    </dataValidation>
    <dataValidation type="list" allowBlank="1" showInputMessage="1" showErrorMessage="1" sqref="M102">
      <formula1>"yes, no"</formula1>
    </dataValidation>
    <dataValidation allowBlank="1" showInputMessage="1" showErrorMessage="1" promptTitle="Reasoning " prompt="Please describe your reasons for chosing this particular weigthing of adaptive capacity and adaptation actions within the framework of your project." sqref="M64"/>
    <dataValidation allowBlank="1" showInputMessage="1" showErrorMessage="1" promptTitle="Reasoning " prompt="Please elaborate on the relationship between the three dimensions within the boundaries of your adaptation project. " sqref="G90:O95"/>
  </dataValidations>
  <hyperlinks>
    <hyperlink ref="O7" location="'STEP 3'!A1" display="&gt;&gt;&gt; to step 3"/>
    <hyperlink ref="G7" location="'STEP 1'!A1" display="to step 1 &lt;&lt;&lt;"/>
    <hyperlink ref="R33:W33" r:id="rId1" display="Adaptation made to measure"/>
    <hyperlink ref="R8:U8" r:id="rId2" display="You tube"/>
    <hyperlink ref="O105" location="'STEP 3'!A1" display="&gt;&gt;&gt; to step 3"/>
    <hyperlink ref="G105" location="'STEP 1'!A1" display="to step 1 &lt;&lt;&lt;"/>
  </hyperlinks>
  <pageMargins left="0.7" right="0.7" top="0.78740157499999996" bottom="0.78740157499999996" header="0.3" footer="0.3"/>
  <pageSetup paperSize="9" orientation="portrait" r:id="rId3"/>
  <drawing r:id="rId4"/>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enableFormatConditionsCalculation="0"/>
  <dimension ref="A2:AI343"/>
  <sheetViews>
    <sheetView topLeftCell="C1" zoomScaleNormal="100" zoomScalePageLayoutView="80" workbookViewId="0">
      <selection activeCell="C1" sqref="C1"/>
    </sheetView>
  </sheetViews>
  <sheetFormatPr baseColWidth="10" defaultColWidth="10.85546875" defaultRowHeight="12.75" x14ac:dyDescent="0.2"/>
  <cols>
    <col min="1" max="2" width="0" style="3" hidden="1" customWidth="1"/>
    <col min="3" max="5" width="10.85546875" style="3"/>
    <col min="6" max="6" width="6.7109375" style="3" customWidth="1"/>
    <col min="7" max="15" width="10.85546875" style="3"/>
    <col min="16" max="17" width="6.7109375" style="3" customWidth="1"/>
    <col min="18" max="18" width="10.85546875" style="3"/>
    <col min="19" max="19" width="11.42578125" style="3" customWidth="1"/>
    <col min="20" max="16384" width="10.85546875" style="3"/>
  </cols>
  <sheetData>
    <row r="2" spans="1:35" x14ac:dyDescent="0.2">
      <c r="F2" s="1"/>
      <c r="G2" s="1"/>
      <c r="H2" s="1"/>
      <c r="I2" s="1"/>
      <c r="J2" s="1"/>
      <c r="K2" s="1"/>
      <c r="L2" s="1"/>
      <c r="M2" s="1"/>
      <c r="N2" s="1"/>
      <c r="O2" s="1"/>
      <c r="P2" s="1"/>
    </row>
    <row r="3" spans="1:35" x14ac:dyDescent="0.2">
      <c r="F3" s="1"/>
      <c r="G3" s="52"/>
      <c r="H3" s="52"/>
      <c r="I3" s="52"/>
      <c r="J3" s="52"/>
      <c r="K3" s="52"/>
      <c r="L3" s="52"/>
      <c r="M3" s="52"/>
      <c r="N3" s="52"/>
      <c r="O3" s="52"/>
      <c r="P3" s="1"/>
    </row>
    <row r="4" spans="1:35" x14ac:dyDescent="0.2">
      <c r="F4" s="1"/>
      <c r="G4" s="52"/>
      <c r="H4" s="52"/>
      <c r="I4" s="52"/>
      <c r="J4" s="52"/>
      <c r="K4" s="52"/>
      <c r="L4" s="52"/>
      <c r="M4" s="52"/>
      <c r="N4" s="52"/>
      <c r="O4" s="52"/>
      <c r="P4" s="1"/>
      <c r="Q4" s="7"/>
      <c r="R4" s="7"/>
      <c r="S4" s="7"/>
      <c r="T4" s="7"/>
      <c r="U4" s="7"/>
      <c r="V4" s="7"/>
      <c r="W4" s="7"/>
      <c r="X4" s="68"/>
      <c r="Y4" s="68"/>
      <c r="Z4" s="7"/>
    </row>
    <row r="5" spans="1:35" x14ac:dyDescent="0.2">
      <c r="F5" s="1"/>
      <c r="G5" s="52"/>
      <c r="H5" s="52"/>
      <c r="I5" s="52"/>
      <c r="J5" s="52"/>
      <c r="K5" s="52"/>
      <c r="L5" s="52"/>
      <c r="M5" s="52"/>
      <c r="N5" s="52"/>
      <c r="O5" s="52"/>
      <c r="P5" s="1"/>
      <c r="Q5" s="7"/>
      <c r="R5" s="4"/>
      <c r="S5" s="4"/>
      <c r="T5" s="4"/>
      <c r="U5" s="4"/>
      <c r="V5" s="7"/>
      <c r="W5" s="7"/>
      <c r="X5" s="68"/>
      <c r="Y5" s="68"/>
      <c r="Z5" s="7"/>
    </row>
    <row r="6" spans="1:35" x14ac:dyDescent="0.2">
      <c r="F6" s="1"/>
      <c r="G6" s="1"/>
      <c r="H6" s="1"/>
      <c r="I6" s="1"/>
      <c r="J6" s="1"/>
      <c r="K6" s="1"/>
      <c r="L6" s="1"/>
      <c r="M6" s="1"/>
      <c r="N6" s="1"/>
      <c r="O6" s="1"/>
      <c r="P6" s="1"/>
      <c r="Q6" s="7"/>
      <c r="R6" s="4"/>
      <c r="S6" s="4"/>
      <c r="T6" s="4"/>
      <c r="U6" s="4"/>
      <c r="V6" s="7"/>
      <c r="W6" s="7"/>
      <c r="X6" s="7"/>
      <c r="Y6" s="7"/>
      <c r="Z6" s="7"/>
    </row>
    <row r="7" spans="1:35" ht="15" x14ac:dyDescent="0.2">
      <c r="F7" s="1"/>
      <c r="G7" s="11" t="s">
        <v>3</v>
      </c>
      <c r="H7" s="1"/>
      <c r="I7" s="307" t="s">
        <v>397</v>
      </c>
      <c r="J7" s="306"/>
      <c r="K7" s="249"/>
      <c r="L7" s="249"/>
      <c r="M7" s="1"/>
      <c r="N7" s="1"/>
      <c r="O7" s="11" t="s">
        <v>5</v>
      </c>
      <c r="P7" s="1"/>
      <c r="Q7" s="7"/>
      <c r="R7" s="319" t="s">
        <v>375</v>
      </c>
      <c r="S7" s="319"/>
      <c r="T7" s="319"/>
      <c r="U7" s="319"/>
      <c r="V7" s="7"/>
      <c r="W7" s="7"/>
      <c r="X7" s="7"/>
      <c r="Y7" s="7"/>
      <c r="Z7" s="7"/>
    </row>
    <row r="8" spans="1:35" x14ac:dyDescent="0.2">
      <c r="F8" s="1"/>
      <c r="G8" s="1"/>
      <c r="H8" s="1"/>
      <c r="I8" s="1"/>
      <c r="J8" s="1"/>
      <c r="K8" s="1"/>
      <c r="L8" s="1"/>
      <c r="M8" s="1"/>
      <c r="N8" s="1"/>
      <c r="O8" s="1"/>
      <c r="P8" s="1"/>
      <c r="Q8" s="7"/>
      <c r="R8" s="320" t="s">
        <v>365</v>
      </c>
      <c r="S8" s="320"/>
      <c r="T8" s="320"/>
      <c r="U8" s="320"/>
      <c r="V8" s="7"/>
      <c r="W8" s="7"/>
      <c r="X8" s="7"/>
      <c r="Y8" s="7"/>
      <c r="Z8" s="7"/>
    </row>
    <row r="9" spans="1:35" ht="12.75" customHeight="1" x14ac:dyDescent="0.2">
      <c r="C9" s="3">
        <v>1</v>
      </c>
      <c r="D9" s="21" t="s">
        <v>168</v>
      </c>
      <c r="F9" s="1"/>
      <c r="G9" s="1"/>
      <c r="H9" s="1"/>
      <c r="I9" s="1"/>
      <c r="J9" s="1"/>
      <c r="K9" s="1"/>
      <c r="L9" s="1"/>
      <c r="M9" s="1"/>
      <c r="N9" s="1"/>
      <c r="O9" s="1"/>
      <c r="P9" s="1"/>
      <c r="Q9" s="7"/>
      <c r="R9" s="4"/>
      <c r="S9" s="4"/>
      <c r="T9" s="4"/>
      <c r="U9" s="4"/>
      <c r="V9" s="7"/>
      <c r="W9" s="7"/>
      <c r="X9" s="7"/>
      <c r="Y9" s="7"/>
      <c r="Z9" s="7"/>
    </row>
    <row r="10" spans="1:35" ht="12.75" customHeight="1" x14ac:dyDescent="0.2">
      <c r="D10" s="21" t="s">
        <v>169</v>
      </c>
      <c r="F10" s="1"/>
      <c r="G10" s="411" t="s">
        <v>404</v>
      </c>
      <c r="H10" s="316"/>
      <c r="I10" s="316"/>
      <c r="J10" s="316"/>
      <c r="K10" s="316"/>
      <c r="L10" s="316"/>
      <c r="M10" s="316"/>
      <c r="N10" s="316"/>
      <c r="O10" s="316"/>
      <c r="P10" s="1"/>
      <c r="Q10" s="7"/>
      <c r="R10" s="33"/>
      <c r="S10" s="33"/>
      <c r="T10" s="33"/>
      <c r="U10" s="33"/>
      <c r="V10" s="7"/>
      <c r="W10" s="7"/>
      <c r="X10" s="7"/>
      <c r="Y10" s="7"/>
      <c r="Z10" s="7"/>
    </row>
    <row r="11" spans="1:35" ht="12.75" customHeight="1" x14ac:dyDescent="0.2">
      <c r="D11" s="21" t="s">
        <v>170</v>
      </c>
      <c r="F11" s="1"/>
      <c r="G11" s="316"/>
      <c r="H11" s="316"/>
      <c r="I11" s="316"/>
      <c r="J11" s="316"/>
      <c r="K11" s="316"/>
      <c r="L11" s="316"/>
      <c r="M11" s="316"/>
      <c r="N11" s="316"/>
      <c r="O11" s="316"/>
      <c r="P11" s="1"/>
      <c r="Q11" s="7"/>
      <c r="R11" s="33"/>
      <c r="S11" s="33"/>
      <c r="T11" s="33"/>
      <c r="U11" s="33"/>
      <c r="V11" s="7"/>
      <c r="W11" s="7"/>
      <c r="X11" s="7"/>
      <c r="Y11" s="7"/>
      <c r="Z11" s="7"/>
    </row>
    <row r="12" spans="1:35" ht="12.75" customHeight="1" x14ac:dyDescent="0.2">
      <c r="D12" s="21" t="s">
        <v>171</v>
      </c>
      <c r="F12" s="1"/>
      <c r="G12" s="316"/>
      <c r="H12" s="316"/>
      <c r="I12" s="316"/>
      <c r="J12" s="316"/>
      <c r="K12" s="316"/>
      <c r="L12" s="316"/>
      <c r="M12" s="316"/>
      <c r="N12" s="316"/>
      <c r="O12" s="316"/>
      <c r="P12" s="1"/>
      <c r="Q12" s="7"/>
      <c r="R12" s="33"/>
      <c r="S12" s="33"/>
      <c r="T12" s="33"/>
      <c r="U12" s="33"/>
      <c r="V12" s="7"/>
      <c r="W12" s="7"/>
      <c r="X12" s="7"/>
      <c r="Y12" s="7"/>
      <c r="Z12" s="7"/>
    </row>
    <row r="13" spans="1:35" x14ac:dyDescent="0.2">
      <c r="D13" s="21" t="s">
        <v>172</v>
      </c>
      <c r="F13" s="1"/>
      <c r="G13" s="316"/>
      <c r="H13" s="316"/>
      <c r="I13" s="316"/>
      <c r="J13" s="316"/>
      <c r="K13" s="316"/>
      <c r="L13" s="316"/>
      <c r="M13" s="316"/>
      <c r="N13" s="316"/>
      <c r="O13" s="316"/>
      <c r="P13" s="1"/>
      <c r="Q13" s="7"/>
      <c r="R13" s="454"/>
      <c r="S13" s="454"/>
      <c r="T13" s="454"/>
      <c r="U13" s="454"/>
      <c r="V13" s="7"/>
      <c r="W13" s="7"/>
      <c r="X13" s="7"/>
      <c r="Y13" s="7"/>
      <c r="Z13" s="7"/>
    </row>
    <row r="14" spans="1:35" x14ac:dyDescent="0.2">
      <c r="D14" s="21" t="s">
        <v>173</v>
      </c>
      <c r="F14" s="1"/>
      <c r="G14" s="316"/>
      <c r="H14" s="316"/>
      <c r="I14" s="316"/>
      <c r="J14" s="316"/>
      <c r="K14" s="316"/>
      <c r="L14" s="316"/>
      <c r="M14" s="316"/>
      <c r="N14" s="316"/>
      <c r="O14" s="316"/>
      <c r="P14" s="1"/>
      <c r="Q14" s="7"/>
      <c r="R14" s="454"/>
      <c r="S14" s="454"/>
      <c r="T14" s="454"/>
      <c r="U14" s="454"/>
      <c r="V14" s="7"/>
      <c r="W14" s="7"/>
      <c r="X14" s="7"/>
      <c r="Y14" s="7"/>
      <c r="Z14" s="7"/>
    </row>
    <row r="15" spans="1:35" x14ac:dyDescent="0.2">
      <c r="D15" s="21" t="s">
        <v>174</v>
      </c>
      <c r="F15" s="1"/>
      <c r="G15" s="316"/>
      <c r="H15" s="316"/>
      <c r="I15" s="316"/>
      <c r="J15" s="316"/>
      <c r="K15" s="316"/>
      <c r="L15" s="316"/>
      <c r="M15" s="316"/>
      <c r="N15" s="316"/>
      <c r="O15" s="316"/>
      <c r="P15" s="1"/>
      <c r="Q15" s="7"/>
      <c r="R15" s="81"/>
      <c r="S15" s="82"/>
      <c r="T15" s="82"/>
      <c r="U15" s="82"/>
      <c r="V15" s="7"/>
      <c r="W15" s="7"/>
      <c r="X15" s="7"/>
      <c r="Y15" s="7"/>
      <c r="Z15" s="7"/>
    </row>
    <row r="16" spans="1:35" x14ac:dyDescent="0.2">
      <c r="A16" s="22"/>
      <c r="D16" s="21" t="s">
        <v>178</v>
      </c>
      <c r="F16" s="1"/>
      <c r="G16" s="1"/>
      <c r="H16" s="1"/>
      <c r="I16" s="1"/>
      <c r="J16" s="1"/>
      <c r="K16" s="1"/>
      <c r="L16" s="1"/>
      <c r="M16" s="1"/>
      <c r="N16" s="1"/>
      <c r="O16" s="1"/>
      <c r="P16" s="1"/>
      <c r="Q16" s="21"/>
      <c r="R16" s="21"/>
      <c r="S16" s="21"/>
      <c r="T16" s="90"/>
      <c r="U16" s="90"/>
      <c r="V16" s="90"/>
      <c r="W16" s="90"/>
      <c r="X16" s="21"/>
      <c r="Y16" s="21"/>
      <c r="Z16" s="21"/>
      <c r="AA16" s="21"/>
      <c r="AB16" s="21"/>
      <c r="AC16" s="21"/>
      <c r="AD16" s="21"/>
      <c r="AE16" s="21"/>
      <c r="AF16" s="21"/>
      <c r="AG16" s="21"/>
      <c r="AH16" s="21"/>
      <c r="AI16" s="21"/>
    </row>
    <row r="17" spans="1:35" ht="12.75" customHeight="1" x14ac:dyDescent="0.2">
      <c r="A17" s="22"/>
      <c r="D17" s="21" t="s">
        <v>179</v>
      </c>
      <c r="F17" s="1"/>
      <c r="G17" s="411" t="s">
        <v>405</v>
      </c>
      <c r="H17" s="411"/>
      <c r="I17" s="411"/>
      <c r="J17" s="411"/>
      <c r="K17" s="411"/>
      <c r="L17" s="411"/>
      <c r="M17" s="411"/>
      <c r="N17" s="411"/>
      <c r="O17" s="411"/>
      <c r="P17" s="1"/>
      <c r="Q17" s="21"/>
      <c r="R17" s="21"/>
      <c r="S17" s="21"/>
      <c r="T17" s="90"/>
      <c r="U17" s="90"/>
      <c r="V17" s="90"/>
      <c r="W17" s="90"/>
      <c r="X17" s="21"/>
      <c r="Y17" s="21"/>
      <c r="Z17" s="21"/>
      <c r="AA17" s="21"/>
      <c r="AB17" s="21"/>
      <c r="AC17" s="21"/>
      <c r="AD17" s="21"/>
      <c r="AE17" s="21"/>
      <c r="AF17" s="21"/>
      <c r="AG17" s="21"/>
      <c r="AH17" s="21"/>
      <c r="AI17" s="21"/>
    </row>
    <row r="18" spans="1:35" x14ac:dyDescent="0.2">
      <c r="A18" s="22"/>
      <c r="F18" s="1"/>
      <c r="G18" s="411"/>
      <c r="H18" s="411"/>
      <c r="I18" s="411"/>
      <c r="J18" s="411"/>
      <c r="K18" s="411"/>
      <c r="L18" s="411"/>
      <c r="M18" s="411"/>
      <c r="N18" s="411"/>
      <c r="O18" s="411"/>
      <c r="P18" s="1"/>
      <c r="Q18" s="21"/>
      <c r="R18" s="21"/>
      <c r="S18" s="21"/>
      <c r="T18" s="90"/>
      <c r="U18" s="90"/>
      <c r="V18" s="90"/>
      <c r="W18" s="90"/>
      <c r="X18" s="21"/>
      <c r="Y18" s="21"/>
      <c r="Z18" s="21"/>
      <c r="AA18" s="21"/>
      <c r="AB18" s="21"/>
      <c r="AC18" s="21"/>
      <c r="AD18" s="21"/>
      <c r="AE18" s="21"/>
      <c r="AF18" s="21"/>
      <c r="AG18" s="21"/>
      <c r="AH18" s="21"/>
      <c r="AI18" s="21"/>
    </row>
    <row r="19" spans="1:35" x14ac:dyDescent="0.2">
      <c r="A19" s="22"/>
      <c r="F19" s="1"/>
      <c r="G19" s="411"/>
      <c r="H19" s="411"/>
      <c r="I19" s="411"/>
      <c r="J19" s="411"/>
      <c r="K19" s="411"/>
      <c r="L19" s="411"/>
      <c r="M19" s="411"/>
      <c r="N19" s="411"/>
      <c r="O19" s="411"/>
      <c r="P19" s="1"/>
      <c r="Q19" s="21"/>
      <c r="R19" s="21"/>
      <c r="S19" s="21"/>
      <c r="T19" s="90"/>
      <c r="U19" s="90"/>
      <c r="V19" s="90"/>
      <c r="W19" s="90"/>
      <c r="X19" s="21"/>
      <c r="Y19" s="21"/>
      <c r="Z19" s="21"/>
      <c r="AA19" s="21"/>
      <c r="AB19" s="21"/>
      <c r="AC19" s="21"/>
      <c r="AD19" s="21"/>
      <c r="AE19" s="21"/>
      <c r="AF19" s="21"/>
      <c r="AG19" s="21"/>
      <c r="AH19" s="21"/>
      <c r="AI19" s="21"/>
    </row>
    <row r="20" spans="1:35" x14ac:dyDescent="0.2">
      <c r="A20" s="22"/>
      <c r="F20" s="1"/>
      <c r="G20" s="316"/>
      <c r="H20" s="316"/>
      <c r="I20" s="316"/>
      <c r="J20" s="316"/>
      <c r="K20" s="316"/>
      <c r="L20" s="316"/>
      <c r="M20" s="316"/>
      <c r="N20" s="316"/>
      <c r="O20" s="316"/>
      <c r="P20" s="1"/>
      <c r="Q20" s="21"/>
      <c r="R20" s="21"/>
      <c r="S20" s="21"/>
      <c r="T20" s="90"/>
      <c r="U20" s="90"/>
      <c r="V20" s="90"/>
      <c r="W20" s="90"/>
      <c r="X20" s="21"/>
      <c r="Y20" s="21"/>
      <c r="Z20" s="21"/>
      <c r="AA20" s="21"/>
      <c r="AB20" s="21"/>
      <c r="AC20" s="21"/>
      <c r="AD20" s="21"/>
      <c r="AE20" s="21"/>
      <c r="AF20" s="21"/>
      <c r="AG20" s="21"/>
      <c r="AH20" s="21"/>
      <c r="AI20" s="21"/>
    </row>
    <row r="21" spans="1:35" x14ac:dyDescent="0.2">
      <c r="A21" s="22"/>
      <c r="F21" s="1"/>
      <c r="G21" s="1"/>
      <c r="H21" s="1"/>
      <c r="I21" s="1"/>
      <c r="J21" s="1"/>
      <c r="K21" s="1"/>
      <c r="L21" s="1"/>
      <c r="M21" s="1"/>
      <c r="N21" s="1"/>
      <c r="O21" s="1"/>
      <c r="P21" s="1"/>
      <c r="Q21" s="21"/>
      <c r="R21" s="21"/>
      <c r="S21" s="21"/>
      <c r="T21" s="90"/>
      <c r="U21" s="90"/>
      <c r="V21" s="90"/>
      <c r="W21" s="90"/>
      <c r="X21" s="21"/>
      <c r="Y21" s="21"/>
      <c r="Z21" s="21"/>
      <c r="AA21" s="21"/>
      <c r="AB21" s="21"/>
      <c r="AC21" s="21"/>
      <c r="AD21" s="21"/>
      <c r="AE21" s="21"/>
      <c r="AF21" s="21"/>
      <c r="AG21" s="21"/>
      <c r="AH21" s="21"/>
      <c r="AI21" s="21"/>
    </row>
    <row r="22" spans="1:35" x14ac:dyDescent="0.2">
      <c r="A22" s="22"/>
      <c r="F22" s="1"/>
      <c r="G22" s="1"/>
      <c r="H22" s="1"/>
      <c r="I22" s="1"/>
      <c r="J22" s="1"/>
      <c r="K22" s="1"/>
      <c r="L22" s="1"/>
      <c r="M22" s="1"/>
      <c r="N22" s="1"/>
      <c r="O22" s="1"/>
      <c r="P22" s="1"/>
      <c r="Q22" s="21"/>
      <c r="R22" s="21"/>
      <c r="S22" s="21"/>
      <c r="T22" s="21"/>
      <c r="U22" s="21"/>
      <c r="V22" s="90"/>
      <c r="W22" s="90"/>
      <c r="X22" s="21"/>
      <c r="Y22" s="21"/>
      <c r="Z22" s="21"/>
      <c r="AA22" s="21"/>
      <c r="AB22" s="21"/>
      <c r="AC22" s="21"/>
      <c r="AD22" s="21"/>
      <c r="AE22" s="21"/>
      <c r="AF22" s="21"/>
      <c r="AG22" s="21"/>
      <c r="AH22" s="21"/>
      <c r="AI22" s="21"/>
    </row>
    <row r="23" spans="1:35" x14ac:dyDescent="0.2">
      <c r="A23" s="22"/>
      <c r="F23" s="1"/>
      <c r="G23" s="1"/>
      <c r="H23" s="1"/>
      <c r="I23" s="1"/>
      <c r="J23" s="1"/>
      <c r="K23" s="1"/>
      <c r="L23" s="1"/>
      <c r="M23" s="1"/>
      <c r="N23" s="1"/>
      <c r="O23" s="1"/>
      <c r="P23" s="1"/>
      <c r="Q23" s="21"/>
      <c r="R23" s="21"/>
      <c r="S23" s="21"/>
      <c r="T23" s="21"/>
      <c r="U23" s="21"/>
      <c r="V23" s="90"/>
      <c r="W23" s="90"/>
      <c r="X23" s="21"/>
      <c r="Y23" s="21"/>
      <c r="Z23" s="21"/>
      <c r="AA23" s="21"/>
      <c r="AB23" s="21"/>
      <c r="AC23" s="21"/>
      <c r="AD23" s="21"/>
      <c r="AE23" s="21"/>
      <c r="AF23" s="21"/>
      <c r="AG23" s="21"/>
      <c r="AH23" s="21"/>
      <c r="AI23" s="21"/>
    </row>
    <row r="24" spans="1:35" x14ac:dyDescent="0.2">
      <c r="A24" s="22"/>
      <c r="F24" s="1"/>
      <c r="G24" s="1"/>
      <c r="H24" s="1"/>
      <c r="I24" s="1"/>
      <c r="J24" s="1"/>
      <c r="K24" s="1"/>
      <c r="L24" s="1"/>
      <c r="M24" s="1"/>
      <c r="N24" s="1"/>
      <c r="O24" s="1"/>
      <c r="P24" s="1"/>
      <c r="Q24" s="21"/>
      <c r="R24" s="22"/>
      <c r="S24" s="21"/>
      <c r="T24" s="21"/>
      <c r="U24" s="21"/>
      <c r="V24" s="90"/>
      <c r="W24" s="90"/>
      <c r="X24" s="21"/>
      <c r="Y24" s="21"/>
      <c r="Z24" s="21"/>
      <c r="AA24" s="21"/>
      <c r="AB24" s="21"/>
      <c r="AC24" s="21"/>
      <c r="AD24" s="21"/>
      <c r="AE24" s="21"/>
      <c r="AF24" s="21"/>
      <c r="AG24" s="21"/>
      <c r="AH24" s="21"/>
      <c r="AI24" s="21"/>
    </row>
    <row r="25" spans="1:35" x14ac:dyDescent="0.2">
      <c r="A25" s="22"/>
      <c r="Q25" s="96"/>
      <c r="R25" s="22"/>
      <c r="S25" s="21"/>
      <c r="T25" s="96"/>
      <c r="U25" s="96"/>
      <c r="V25" s="96"/>
      <c r="W25" s="96"/>
      <c r="X25" s="96"/>
      <c r="Y25" s="21"/>
      <c r="Z25" s="21"/>
      <c r="AA25" s="21"/>
      <c r="AB25" s="21"/>
      <c r="AC25" s="21"/>
      <c r="AD25" s="21"/>
      <c r="AE25" s="21"/>
      <c r="AF25" s="21"/>
      <c r="AG25" s="21"/>
      <c r="AH25" s="21"/>
      <c r="AI25" s="21"/>
    </row>
    <row r="26" spans="1:35" x14ac:dyDescent="0.2">
      <c r="A26" s="22"/>
      <c r="F26" s="1"/>
      <c r="G26" s="1"/>
      <c r="H26" s="1"/>
      <c r="I26" s="1"/>
      <c r="J26" s="1"/>
      <c r="K26" s="1"/>
      <c r="L26" s="1"/>
      <c r="M26" s="1"/>
      <c r="N26" s="1"/>
      <c r="O26" s="1"/>
      <c r="P26" s="1"/>
      <c r="Q26" s="96"/>
      <c r="R26" s="22"/>
      <c r="S26" s="21"/>
      <c r="T26" s="96"/>
      <c r="U26" s="96"/>
      <c r="V26" s="96"/>
      <c r="W26" s="96"/>
      <c r="X26" s="96"/>
      <c r="Y26" s="21"/>
      <c r="Z26" s="21"/>
      <c r="AA26" s="21"/>
      <c r="AB26" s="21"/>
      <c r="AC26" s="21"/>
      <c r="AD26" s="21"/>
      <c r="AE26" s="21"/>
      <c r="AF26" s="21"/>
      <c r="AG26" s="21"/>
      <c r="AH26" s="21"/>
      <c r="AI26" s="21"/>
    </row>
    <row r="27" spans="1:35" x14ac:dyDescent="0.2">
      <c r="A27" s="22"/>
      <c r="F27" s="1"/>
      <c r="G27" s="1"/>
      <c r="H27" s="1"/>
      <c r="I27" s="1"/>
      <c r="J27" s="1"/>
      <c r="K27" s="1"/>
      <c r="L27" s="1"/>
      <c r="M27" s="1"/>
      <c r="N27" s="1"/>
      <c r="O27" s="1"/>
      <c r="P27" s="1"/>
      <c r="Q27" s="96"/>
      <c r="R27" s="21"/>
      <c r="S27" s="21"/>
      <c r="T27" s="96"/>
      <c r="U27" s="96"/>
      <c r="V27" s="96"/>
      <c r="W27" s="96"/>
      <c r="X27" s="96"/>
      <c r="Y27" s="21"/>
      <c r="Z27" s="21"/>
      <c r="AA27" s="21"/>
      <c r="AB27" s="21"/>
      <c r="AC27" s="21"/>
      <c r="AD27" s="21"/>
      <c r="AE27" s="21"/>
      <c r="AF27" s="21"/>
      <c r="AG27" s="21"/>
      <c r="AH27" s="21"/>
      <c r="AI27" s="21"/>
    </row>
    <row r="28" spans="1:35" x14ac:dyDescent="0.2">
      <c r="A28" s="22"/>
      <c r="F28" s="1"/>
      <c r="G28" s="133" t="s">
        <v>417</v>
      </c>
      <c r="H28" s="1"/>
      <c r="I28" s="1"/>
      <c r="J28" s="1"/>
      <c r="K28" s="1"/>
      <c r="L28" s="1"/>
      <c r="M28" s="1"/>
      <c r="N28" s="1"/>
      <c r="O28" s="1"/>
      <c r="P28" s="1"/>
      <c r="Q28" s="96"/>
      <c r="R28" s="21"/>
      <c r="S28" s="21"/>
      <c r="T28" s="96"/>
      <c r="U28" s="96"/>
      <c r="V28" s="96"/>
      <c r="W28" s="96"/>
      <c r="X28" s="96"/>
      <c r="Y28" s="21"/>
      <c r="Z28" s="21"/>
      <c r="AA28" s="21"/>
      <c r="AB28" s="21"/>
      <c r="AC28" s="21"/>
      <c r="AD28" s="21"/>
      <c r="AE28" s="21"/>
      <c r="AF28" s="21"/>
      <c r="AG28" s="21"/>
      <c r="AH28" s="21"/>
      <c r="AI28" s="21"/>
    </row>
    <row r="29" spans="1:35" x14ac:dyDescent="0.2">
      <c r="A29" s="22"/>
      <c r="F29" s="1"/>
      <c r="G29" s="1"/>
      <c r="H29" s="1"/>
      <c r="I29" s="1"/>
      <c r="J29" s="1"/>
      <c r="K29" s="1"/>
      <c r="L29" s="1"/>
      <c r="M29" s="1"/>
      <c r="N29" s="1"/>
      <c r="O29" s="1"/>
      <c r="P29" s="1"/>
      <c r="Q29" s="96"/>
      <c r="R29" s="21"/>
      <c r="S29" s="21"/>
      <c r="T29" s="96"/>
      <c r="U29" s="96"/>
      <c r="V29" s="96"/>
      <c r="W29" s="96"/>
      <c r="X29" s="96"/>
      <c r="Y29" s="21"/>
      <c r="Z29" s="21"/>
      <c r="AA29" s="21"/>
      <c r="AB29" s="21"/>
      <c r="AC29" s="21"/>
      <c r="AD29" s="21"/>
      <c r="AE29" s="21"/>
      <c r="AF29" s="21"/>
      <c r="AG29" s="21"/>
      <c r="AH29" s="21"/>
      <c r="AI29" s="21"/>
    </row>
    <row r="30" spans="1:35" x14ac:dyDescent="0.2">
      <c r="A30" s="22"/>
      <c r="F30" s="1"/>
      <c r="G30" s="1"/>
      <c r="H30" s="1"/>
      <c r="I30" s="1"/>
      <c r="J30" s="1"/>
      <c r="K30" s="1"/>
      <c r="L30" s="1"/>
      <c r="M30" s="1"/>
      <c r="N30" s="1"/>
      <c r="O30" s="1"/>
      <c r="P30" s="1"/>
      <c r="Q30" s="96"/>
      <c r="R30" s="21"/>
      <c r="S30" s="21"/>
      <c r="T30" s="96"/>
      <c r="U30" s="96"/>
      <c r="V30" s="96"/>
      <c r="W30" s="96"/>
      <c r="X30" s="96"/>
      <c r="Y30" s="21"/>
      <c r="Z30" s="21"/>
      <c r="AA30" s="21"/>
      <c r="AB30" s="21"/>
      <c r="AC30" s="21"/>
      <c r="AD30" s="21"/>
      <c r="AE30" s="21"/>
      <c r="AF30" s="21"/>
      <c r="AG30" s="21"/>
      <c r="AH30" s="21"/>
      <c r="AI30" s="21"/>
    </row>
    <row r="31" spans="1:35" ht="12.75" customHeight="1" x14ac:dyDescent="0.2">
      <c r="A31" s="22"/>
      <c r="F31" s="1"/>
      <c r="G31" s="447" t="s">
        <v>401</v>
      </c>
      <c r="H31" s="448"/>
      <c r="I31" s="448"/>
      <c r="J31" s="448"/>
      <c r="K31" s="448"/>
      <c r="L31" s="448"/>
      <c r="M31" s="448"/>
      <c r="N31" s="448"/>
      <c r="O31" s="448"/>
      <c r="P31" s="1"/>
      <c r="Q31" s="96"/>
      <c r="R31" s="21"/>
      <c r="S31" s="21"/>
      <c r="T31" s="96"/>
      <c r="U31" s="96"/>
      <c r="V31" s="96"/>
      <c r="W31" s="96"/>
      <c r="X31" s="96"/>
      <c r="Y31" s="21"/>
      <c r="Z31" s="21"/>
      <c r="AA31" s="21"/>
      <c r="AB31" s="21"/>
      <c r="AC31" s="21"/>
      <c r="AD31" s="21"/>
      <c r="AE31" s="21"/>
      <c r="AF31" s="21"/>
      <c r="AG31" s="21"/>
      <c r="AH31" s="21"/>
      <c r="AI31" s="21"/>
    </row>
    <row r="32" spans="1:35" x14ac:dyDescent="0.2">
      <c r="A32" s="22"/>
      <c r="F32" s="1"/>
      <c r="G32" s="448"/>
      <c r="H32" s="448"/>
      <c r="I32" s="448"/>
      <c r="J32" s="448"/>
      <c r="K32" s="448"/>
      <c r="L32" s="448"/>
      <c r="M32" s="448"/>
      <c r="N32" s="448"/>
      <c r="O32" s="448"/>
      <c r="P32" s="1"/>
      <c r="Q32" s="96"/>
      <c r="R32" s="21"/>
      <c r="S32" s="21"/>
      <c r="T32" s="96"/>
      <c r="U32" s="96"/>
      <c r="V32" s="96"/>
      <c r="W32" s="96"/>
      <c r="X32" s="96"/>
      <c r="Y32" s="21"/>
      <c r="Z32" s="21"/>
      <c r="AA32" s="21"/>
      <c r="AB32" s="21"/>
      <c r="AC32" s="21"/>
      <c r="AD32" s="21"/>
      <c r="AE32" s="21"/>
      <c r="AF32" s="21"/>
      <c r="AG32" s="21"/>
      <c r="AH32" s="21"/>
      <c r="AI32" s="21"/>
    </row>
    <row r="33" spans="1:35" x14ac:dyDescent="0.2">
      <c r="A33" s="22"/>
      <c r="F33" s="1"/>
      <c r="G33" s="448"/>
      <c r="H33" s="448"/>
      <c r="I33" s="448"/>
      <c r="J33" s="448"/>
      <c r="K33" s="448"/>
      <c r="L33" s="448"/>
      <c r="M33" s="448"/>
      <c r="N33" s="448"/>
      <c r="O33" s="448"/>
      <c r="P33" s="1"/>
      <c r="Q33" s="96"/>
      <c r="R33" s="21"/>
      <c r="S33" s="21"/>
      <c r="T33" s="96"/>
      <c r="U33" s="96"/>
      <c r="V33" s="96"/>
      <c r="W33" s="96"/>
      <c r="X33" s="96"/>
      <c r="Y33" s="21"/>
      <c r="Z33" s="21"/>
      <c r="AA33" s="21"/>
      <c r="AB33" s="21"/>
      <c r="AC33" s="21"/>
      <c r="AD33" s="21"/>
      <c r="AE33" s="21"/>
      <c r="AF33" s="21"/>
      <c r="AG33" s="21"/>
      <c r="AH33" s="21"/>
      <c r="AI33" s="21"/>
    </row>
    <row r="34" spans="1:35" x14ac:dyDescent="0.2">
      <c r="A34" s="22"/>
      <c r="F34" s="1"/>
      <c r="G34" s="448"/>
      <c r="H34" s="448"/>
      <c r="I34" s="448"/>
      <c r="J34" s="448"/>
      <c r="K34" s="448"/>
      <c r="L34" s="448"/>
      <c r="M34" s="448"/>
      <c r="N34" s="448"/>
      <c r="O34" s="448"/>
      <c r="P34" s="1"/>
      <c r="Q34" s="96"/>
      <c r="R34" s="21"/>
      <c r="S34" s="21"/>
      <c r="T34" s="96"/>
      <c r="U34" s="96"/>
      <c r="V34" s="96"/>
      <c r="W34" s="96"/>
      <c r="X34" s="96"/>
      <c r="Y34" s="21"/>
      <c r="Z34" s="21"/>
      <c r="AA34" s="21"/>
      <c r="AB34" s="21"/>
      <c r="AC34" s="21"/>
      <c r="AD34" s="21"/>
      <c r="AE34" s="21"/>
      <c r="AF34" s="21"/>
      <c r="AG34" s="21"/>
      <c r="AH34" s="21"/>
      <c r="AI34" s="21"/>
    </row>
    <row r="35" spans="1:35" x14ac:dyDescent="0.2">
      <c r="A35" s="22"/>
      <c r="F35" s="1"/>
      <c r="G35" s="448"/>
      <c r="H35" s="448"/>
      <c r="I35" s="448"/>
      <c r="J35" s="448"/>
      <c r="K35" s="448"/>
      <c r="L35" s="448"/>
      <c r="M35" s="448"/>
      <c r="N35" s="448"/>
      <c r="O35" s="448"/>
      <c r="P35" s="1"/>
      <c r="Q35" s="96"/>
      <c r="R35" s="21"/>
      <c r="S35" s="21"/>
      <c r="T35" s="96"/>
      <c r="U35" s="96"/>
      <c r="V35" s="96"/>
      <c r="W35" s="96"/>
      <c r="X35" s="96"/>
      <c r="Y35" s="21"/>
      <c r="Z35" s="21"/>
      <c r="AA35" s="21"/>
      <c r="AB35" s="21"/>
      <c r="AC35" s="21"/>
      <c r="AD35" s="21"/>
      <c r="AE35" s="21"/>
      <c r="AF35" s="21"/>
      <c r="AG35" s="21"/>
      <c r="AH35" s="21"/>
      <c r="AI35" s="21"/>
    </row>
    <row r="36" spans="1:35" x14ac:dyDescent="0.2">
      <c r="A36" s="22"/>
      <c r="F36" s="1"/>
      <c r="G36" s="1"/>
      <c r="H36" s="1"/>
      <c r="I36" s="1"/>
      <c r="J36" s="1"/>
      <c r="K36" s="1"/>
      <c r="L36" s="1"/>
      <c r="M36" s="1"/>
      <c r="N36" s="1"/>
      <c r="O36" s="1"/>
      <c r="P36" s="1"/>
      <c r="Q36" s="96"/>
      <c r="R36" s="21"/>
      <c r="S36" s="21"/>
      <c r="T36" s="96"/>
      <c r="U36" s="96"/>
      <c r="V36" s="96"/>
      <c r="W36" s="96"/>
      <c r="X36" s="96"/>
      <c r="Y36" s="21"/>
      <c r="Z36" s="21"/>
      <c r="AA36" s="21"/>
      <c r="AB36" s="21"/>
      <c r="AC36" s="21"/>
      <c r="AD36" s="21"/>
      <c r="AE36" s="21"/>
      <c r="AF36" s="21"/>
      <c r="AG36" s="21"/>
      <c r="AH36" s="21"/>
      <c r="AI36" s="21"/>
    </row>
    <row r="37" spans="1:35" x14ac:dyDescent="0.2">
      <c r="A37" s="22"/>
      <c r="F37" s="1"/>
      <c r="G37" s="1"/>
      <c r="H37" s="1"/>
      <c r="I37" s="1"/>
      <c r="J37" s="1"/>
      <c r="K37" s="1"/>
      <c r="L37" s="1"/>
      <c r="M37" s="1"/>
      <c r="N37" s="1"/>
      <c r="O37" s="1"/>
      <c r="P37" s="1"/>
      <c r="Q37" s="96"/>
      <c r="R37" s="21"/>
      <c r="S37" s="21"/>
      <c r="T37" s="96"/>
      <c r="U37" s="96"/>
      <c r="V37" s="96"/>
      <c r="W37" s="96"/>
      <c r="X37" s="96"/>
      <c r="Y37" s="21"/>
      <c r="Z37" s="21"/>
      <c r="AA37" s="21"/>
      <c r="AB37" s="21"/>
      <c r="AC37" s="21"/>
      <c r="AD37" s="21"/>
      <c r="AE37" s="21"/>
      <c r="AF37" s="21"/>
      <c r="AG37" s="21"/>
      <c r="AH37" s="21"/>
      <c r="AI37" s="21"/>
    </row>
    <row r="38" spans="1:35" x14ac:dyDescent="0.2">
      <c r="A38" s="22"/>
      <c r="Q38" s="96"/>
      <c r="R38" s="21"/>
      <c r="S38" s="21"/>
      <c r="T38" s="96"/>
      <c r="U38" s="96"/>
      <c r="V38" s="96"/>
      <c r="W38" s="96"/>
      <c r="X38" s="96"/>
      <c r="Y38" s="21"/>
      <c r="Z38" s="21"/>
      <c r="AA38" s="21"/>
      <c r="AB38" s="21"/>
      <c r="AC38" s="21"/>
      <c r="AD38" s="21"/>
      <c r="AE38" s="21"/>
      <c r="AF38" s="21"/>
      <c r="AG38" s="21"/>
      <c r="AH38" s="21"/>
      <c r="AI38" s="21"/>
    </row>
    <row r="39" spans="1:35" x14ac:dyDescent="0.2">
      <c r="A39" s="22"/>
      <c r="F39" s="1"/>
      <c r="G39" s="1"/>
      <c r="H39" s="1"/>
      <c r="I39" s="1"/>
      <c r="J39" s="1"/>
      <c r="K39" s="1"/>
      <c r="L39" s="1"/>
      <c r="M39" s="1"/>
      <c r="N39" s="1"/>
      <c r="O39" s="1"/>
      <c r="P39" s="1"/>
      <c r="Q39" s="96"/>
      <c r="R39" s="29"/>
      <c r="S39" s="29"/>
      <c r="T39" s="29"/>
      <c r="U39" s="29"/>
      <c r="V39" s="96"/>
      <c r="W39" s="96"/>
      <c r="X39" s="96"/>
      <c r="Y39" s="21"/>
      <c r="Z39" s="21"/>
      <c r="AA39" s="21"/>
      <c r="AB39" s="21"/>
      <c r="AC39" s="21"/>
      <c r="AD39" s="21"/>
      <c r="AE39" s="21"/>
      <c r="AF39" s="21"/>
      <c r="AG39" s="21"/>
      <c r="AH39" s="21"/>
      <c r="AI39" s="21"/>
    </row>
    <row r="40" spans="1:35" x14ac:dyDescent="0.2">
      <c r="A40" s="22"/>
      <c r="F40" s="1"/>
      <c r="G40" s="1"/>
      <c r="H40" s="1"/>
      <c r="I40" s="1"/>
      <c r="J40" s="1"/>
      <c r="K40" s="1"/>
      <c r="L40" s="1"/>
      <c r="M40" s="1"/>
      <c r="N40" s="1"/>
      <c r="O40" s="1"/>
      <c r="P40" s="1"/>
      <c r="Q40" s="96"/>
      <c r="R40" s="29"/>
      <c r="S40" s="29"/>
      <c r="T40" s="29"/>
      <c r="U40" s="29"/>
      <c r="V40" s="96"/>
      <c r="W40" s="96"/>
      <c r="X40" s="96"/>
      <c r="Y40" s="21"/>
      <c r="Z40" s="21"/>
      <c r="AA40" s="21"/>
      <c r="AB40" s="21"/>
      <c r="AC40" s="21"/>
      <c r="AD40" s="21"/>
      <c r="AE40" s="21"/>
      <c r="AF40" s="21"/>
      <c r="AG40" s="21"/>
      <c r="AH40" s="21"/>
      <c r="AI40" s="21"/>
    </row>
    <row r="41" spans="1:35" x14ac:dyDescent="0.2">
      <c r="A41" s="22"/>
      <c r="F41" s="1"/>
      <c r="G41" s="42" t="s">
        <v>399</v>
      </c>
      <c r="H41" s="42"/>
      <c r="I41" s="42"/>
      <c r="J41" s="42"/>
      <c r="K41" s="42"/>
      <c r="L41" s="1"/>
      <c r="M41" s="1"/>
      <c r="N41" s="1"/>
      <c r="O41" s="1"/>
      <c r="P41" s="1"/>
      <c r="Q41" s="21"/>
      <c r="R41" s="452" t="s">
        <v>406</v>
      </c>
      <c r="S41" s="452"/>
      <c r="T41" s="452"/>
      <c r="U41" s="452"/>
      <c r="V41" s="21"/>
      <c r="W41" s="21"/>
      <c r="X41" s="96"/>
      <c r="Y41" s="21"/>
      <c r="Z41" s="21"/>
      <c r="AA41" s="21"/>
      <c r="AB41" s="21"/>
      <c r="AC41" s="21"/>
      <c r="AD41" s="21"/>
      <c r="AE41" s="21"/>
      <c r="AF41" s="21"/>
      <c r="AG41" s="21"/>
      <c r="AH41" s="21"/>
      <c r="AI41" s="21"/>
    </row>
    <row r="42" spans="1:35" x14ac:dyDescent="0.2">
      <c r="A42" s="22"/>
      <c r="D42" s="136"/>
      <c r="F42" s="1"/>
      <c r="G42" s="1"/>
      <c r="H42" s="1"/>
      <c r="I42" s="1"/>
      <c r="J42" s="1"/>
      <c r="K42" s="1"/>
      <c r="L42" s="1"/>
      <c r="M42" s="1"/>
      <c r="N42" s="1"/>
      <c r="O42" s="1"/>
      <c r="P42" s="1"/>
      <c r="Q42" s="21"/>
      <c r="R42" s="452"/>
      <c r="S42" s="452"/>
      <c r="T42" s="452"/>
      <c r="U42" s="452"/>
      <c r="V42" s="21"/>
      <c r="W42" s="21"/>
      <c r="X42" s="96"/>
      <c r="Y42" s="21"/>
      <c r="Z42" s="21"/>
      <c r="AA42" s="21"/>
      <c r="AB42" s="21"/>
      <c r="AC42" s="21"/>
      <c r="AD42" s="21"/>
      <c r="AE42" s="21"/>
      <c r="AF42" s="21"/>
      <c r="AG42" s="21"/>
      <c r="AH42" s="21"/>
      <c r="AI42" s="21"/>
    </row>
    <row r="43" spans="1:35" ht="12.75" customHeight="1" x14ac:dyDescent="0.2">
      <c r="A43" s="22"/>
      <c r="D43" s="137"/>
      <c r="F43" s="1"/>
      <c r="G43" s="1"/>
      <c r="H43" s="18"/>
      <c r="I43" s="1"/>
      <c r="J43" s="1"/>
      <c r="K43" s="1"/>
      <c r="L43" s="1"/>
      <c r="M43" s="1"/>
      <c r="N43" s="1"/>
      <c r="O43" s="1"/>
      <c r="P43" s="1"/>
      <c r="Q43" s="21"/>
      <c r="R43" s="316"/>
      <c r="S43" s="316"/>
      <c r="T43" s="316"/>
      <c r="U43" s="316"/>
      <c r="V43" s="21"/>
      <c r="W43" s="21"/>
      <c r="X43" s="96"/>
      <c r="Y43" s="21"/>
      <c r="Z43" s="21"/>
      <c r="AA43" s="21"/>
      <c r="AB43" s="21"/>
      <c r="AC43" s="21"/>
      <c r="AD43" s="21"/>
      <c r="AE43" s="21"/>
      <c r="AF43" s="21"/>
      <c r="AG43" s="21"/>
      <c r="AH43" s="21"/>
      <c r="AI43" s="21"/>
    </row>
    <row r="44" spans="1:35" ht="13.5" thickBot="1" x14ac:dyDescent="0.25">
      <c r="D44" s="137"/>
      <c r="E44" s="21"/>
      <c r="F44" s="1"/>
      <c r="G44" s="195" t="s">
        <v>409</v>
      </c>
      <c r="H44" s="450" t="s">
        <v>400</v>
      </c>
      <c r="I44" s="450"/>
      <c r="J44" s="450"/>
      <c r="K44" s="450"/>
      <c r="L44" s="450"/>
      <c r="M44" s="450"/>
      <c r="N44" s="450"/>
      <c r="O44" s="450"/>
      <c r="P44" s="1"/>
      <c r="Q44" s="21"/>
      <c r="R44" s="21" t="str">
        <f>CONCATENATE("Part of ",G44," - ",H44)</f>
        <v>Part of Component 1 - Example: Mainstreaming and Capacity Building</v>
      </c>
      <c r="S44" s="25"/>
      <c r="T44" s="25"/>
      <c r="U44" s="25"/>
      <c r="V44" s="25"/>
      <c r="W44" s="25"/>
      <c r="X44" s="97"/>
      <c r="Y44" s="26"/>
      <c r="Z44" s="26"/>
      <c r="AA44" s="26"/>
      <c r="AB44" s="26"/>
      <c r="AC44" s="26"/>
      <c r="AD44" s="26"/>
      <c r="AE44" s="26"/>
      <c r="AF44" s="27"/>
      <c r="AG44" s="25"/>
      <c r="AH44" s="21"/>
      <c r="AI44" s="21"/>
    </row>
    <row r="45" spans="1:35" ht="13.5" thickBot="1" x14ac:dyDescent="0.25">
      <c r="D45" s="137"/>
      <c r="E45" s="21"/>
      <c r="F45" s="1"/>
      <c r="G45" s="195" t="s">
        <v>410</v>
      </c>
      <c r="H45" s="449" t="s">
        <v>402</v>
      </c>
      <c r="I45" s="449"/>
      <c r="J45" s="449"/>
      <c r="K45" s="449"/>
      <c r="L45" s="449"/>
      <c r="M45" s="449"/>
      <c r="N45" s="449"/>
      <c r="O45" s="449"/>
      <c r="P45" s="1"/>
      <c r="Q45" s="21"/>
      <c r="R45" s="21"/>
      <c r="S45" s="25"/>
      <c r="T45" s="25"/>
      <c r="U45" s="25"/>
      <c r="V45" s="25"/>
      <c r="W45" s="25"/>
      <c r="X45" s="97"/>
      <c r="Y45" s="26"/>
      <c r="Z45" s="26"/>
      <c r="AA45" s="26"/>
      <c r="AB45" s="26"/>
      <c r="AC45" s="26"/>
      <c r="AD45" s="26"/>
      <c r="AE45" s="26"/>
      <c r="AF45" s="27"/>
      <c r="AG45" s="25"/>
      <c r="AH45" s="21"/>
      <c r="AI45" s="21"/>
    </row>
    <row r="46" spans="1:35" ht="13.5" thickBot="1" x14ac:dyDescent="0.25">
      <c r="D46" s="137"/>
      <c r="E46" s="21"/>
      <c r="F46" s="1"/>
      <c r="G46" s="195" t="s">
        <v>411</v>
      </c>
      <c r="H46" s="449" t="s">
        <v>190</v>
      </c>
      <c r="I46" s="449"/>
      <c r="J46" s="449"/>
      <c r="K46" s="449"/>
      <c r="L46" s="449"/>
      <c r="M46" s="449"/>
      <c r="N46" s="449"/>
      <c r="O46" s="449"/>
      <c r="P46" s="1"/>
      <c r="Q46" s="21"/>
      <c r="R46" s="21"/>
      <c r="S46" s="21"/>
      <c r="T46" s="21"/>
      <c r="U46" s="25"/>
      <c r="V46" s="25"/>
      <c r="W46" s="25"/>
      <c r="X46" s="97"/>
      <c r="Y46" s="26"/>
      <c r="Z46" s="26"/>
      <c r="AA46" s="26"/>
      <c r="AB46" s="26"/>
      <c r="AC46" s="26"/>
      <c r="AD46" s="26"/>
      <c r="AE46" s="26"/>
      <c r="AF46" s="27"/>
      <c r="AG46" s="25"/>
      <c r="AH46" s="21"/>
      <c r="AI46" s="21"/>
    </row>
    <row r="47" spans="1:35" ht="13.5" thickBot="1" x14ac:dyDescent="0.25">
      <c r="D47" s="137"/>
      <c r="E47" s="21"/>
      <c r="F47" s="1"/>
      <c r="G47" s="195" t="s">
        <v>412</v>
      </c>
      <c r="H47" s="449" t="s">
        <v>190</v>
      </c>
      <c r="I47" s="449"/>
      <c r="J47" s="449"/>
      <c r="K47" s="449"/>
      <c r="L47" s="449"/>
      <c r="M47" s="449"/>
      <c r="N47" s="449"/>
      <c r="O47" s="449"/>
      <c r="P47" s="1"/>
      <c r="Q47" s="21"/>
      <c r="R47" s="21" t="str">
        <f t="shared" ref="R47:R51" si="0">CONCATENATE("Part of ",G47," - ",H47)</f>
        <v xml:space="preserve">Part of Component 4 -  </v>
      </c>
      <c r="S47" s="21"/>
      <c r="T47" s="21"/>
      <c r="U47" s="25"/>
      <c r="V47" s="25"/>
      <c r="W47" s="25"/>
      <c r="X47" s="97"/>
      <c r="Y47" s="26"/>
      <c r="Z47" s="26"/>
      <c r="AA47" s="26"/>
      <c r="AB47" s="26"/>
      <c r="AC47" s="26"/>
      <c r="AD47" s="26"/>
      <c r="AE47" s="26"/>
      <c r="AF47" s="27"/>
      <c r="AG47" s="25"/>
      <c r="AH47" s="21"/>
      <c r="AI47" s="21"/>
    </row>
    <row r="48" spans="1:35" ht="13.5" thickBot="1" x14ac:dyDescent="0.25">
      <c r="A48" s="22"/>
      <c r="D48" s="21"/>
      <c r="E48" s="21"/>
      <c r="F48" s="1"/>
      <c r="G48" s="195" t="s">
        <v>413</v>
      </c>
      <c r="H48" s="453" t="s">
        <v>190</v>
      </c>
      <c r="I48" s="453"/>
      <c r="J48" s="453"/>
      <c r="K48" s="453"/>
      <c r="L48" s="453"/>
      <c r="M48" s="453"/>
      <c r="N48" s="453"/>
      <c r="O48" s="453"/>
      <c r="P48" s="1"/>
      <c r="Q48" s="21"/>
      <c r="R48" s="21" t="str">
        <f t="shared" si="0"/>
        <v xml:space="preserve">Part of Component 5 -  </v>
      </c>
      <c r="S48" s="21"/>
      <c r="T48" s="21"/>
      <c r="U48" s="25"/>
      <c r="V48" s="25"/>
      <c r="W48" s="25"/>
      <c r="X48" s="97"/>
      <c r="Y48" s="26"/>
      <c r="Z48" s="26"/>
      <c r="AA48" s="26"/>
      <c r="AB48" s="26"/>
      <c r="AC48" s="26"/>
      <c r="AD48" s="26"/>
      <c r="AE48" s="26"/>
      <c r="AF48" s="27"/>
      <c r="AG48" s="25"/>
      <c r="AH48" s="21"/>
      <c r="AI48" s="21"/>
    </row>
    <row r="49" spans="1:35" ht="13.5" thickBot="1" x14ac:dyDescent="0.25">
      <c r="A49" s="22"/>
      <c r="D49" s="145" t="s">
        <v>76</v>
      </c>
      <c r="E49" s="21"/>
      <c r="F49" s="1"/>
      <c r="G49" s="131"/>
      <c r="H49" s="451" t="s">
        <v>190</v>
      </c>
      <c r="I49" s="451"/>
      <c r="J49" s="451"/>
      <c r="K49" s="451"/>
      <c r="L49" s="451"/>
      <c r="M49" s="451"/>
      <c r="N49" s="451"/>
      <c r="O49" s="451"/>
      <c r="P49" s="1"/>
      <c r="Q49" s="21"/>
      <c r="R49" s="21" t="str">
        <f t="shared" si="0"/>
        <v xml:space="preserve">Part of  -  </v>
      </c>
      <c r="S49" s="21"/>
      <c r="T49" s="21"/>
      <c r="U49" s="25"/>
      <c r="V49" s="25"/>
      <c r="W49" s="25"/>
      <c r="X49" s="97"/>
      <c r="Y49" s="26"/>
      <c r="Z49" s="26"/>
      <c r="AA49" s="26"/>
      <c r="AB49" s="26"/>
      <c r="AC49" s="26"/>
      <c r="AD49" s="26"/>
      <c r="AE49" s="26"/>
      <c r="AF49" s="27"/>
      <c r="AG49" s="25"/>
      <c r="AH49" s="21"/>
      <c r="AI49" s="21"/>
    </row>
    <row r="50" spans="1:35" ht="13.5" thickBot="1" x14ac:dyDescent="0.25">
      <c r="A50" s="22"/>
      <c r="D50" s="145" t="s">
        <v>75</v>
      </c>
      <c r="E50" s="21"/>
      <c r="F50" s="1"/>
      <c r="G50" s="131"/>
      <c r="H50" s="451" t="s">
        <v>190</v>
      </c>
      <c r="I50" s="451"/>
      <c r="J50" s="451"/>
      <c r="K50" s="451"/>
      <c r="L50" s="451"/>
      <c r="M50" s="451"/>
      <c r="N50" s="451"/>
      <c r="O50" s="451"/>
      <c r="P50" s="1"/>
      <c r="Q50" s="21"/>
      <c r="R50" s="21" t="str">
        <f t="shared" si="0"/>
        <v xml:space="preserve">Part of  -  </v>
      </c>
      <c r="S50" s="21"/>
      <c r="T50" s="21"/>
      <c r="U50" s="25"/>
      <c r="V50" s="25"/>
      <c r="W50" s="25"/>
      <c r="X50" s="97"/>
      <c r="Y50" s="26"/>
      <c r="Z50" s="26"/>
      <c r="AA50" s="26"/>
      <c r="AB50" s="26"/>
      <c r="AC50" s="26"/>
      <c r="AD50" s="26"/>
      <c r="AE50" s="26"/>
      <c r="AF50" s="27"/>
      <c r="AG50" s="25"/>
      <c r="AH50" s="21"/>
      <c r="AI50" s="21"/>
    </row>
    <row r="51" spans="1:35" ht="13.5" thickBot="1" x14ac:dyDescent="0.25">
      <c r="A51" s="22"/>
      <c r="D51" s="145" t="s">
        <v>74</v>
      </c>
      <c r="E51" s="21"/>
      <c r="F51" s="1"/>
      <c r="G51" s="131"/>
      <c r="H51" s="451" t="s">
        <v>190</v>
      </c>
      <c r="I51" s="451"/>
      <c r="J51" s="451"/>
      <c r="K51" s="451"/>
      <c r="L51" s="451"/>
      <c r="M51" s="451"/>
      <c r="N51" s="451"/>
      <c r="O51" s="451"/>
      <c r="P51" s="1"/>
      <c r="Q51" s="21"/>
      <c r="R51" s="21" t="str">
        <f t="shared" si="0"/>
        <v xml:space="preserve">Part of  -  </v>
      </c>
      <c r="S51" s="21"/>
      <c r="T51" s="21"/>
      <c r="U51" s="25"/>
      <c r="V51" s="25"/>
      <c r="W51" s="25"/>
      <c r="X51" s="97"/>
      <c r="Y51" s="26"/>
      <c r="Z51" s="26"/>
      <c r="AA51" s="26"/>
      <c r="AB51" s="26"/>
      <c r="AC51" s="26"/>
      <c r="AD51" s="26"/>
      <c r="AE51" s="26"/>
      <c r="AF51" s="27"/>
      <c r="AG51" s="25"/>
      <c r="AH51" s="21"/>
      <c r="AI51" s="21"/>
    </row>
    <row r="52" spans="1:35" x14ac:dyDescent="0.2">
      <c r="A52" s="22"/>
      <c r="D52" s="145" t="s">
        <v>221</v>
      </c>
      <c r="E52" s="21"/>
      <c r="F52" s="1"/>
      <c r="G52" s="1"/>
      <c r="H52" s="132"/>
      <c r="I52" s="132"/>
      <c r="J52" s="132"/>
      <c r="K52" s="132"/>
      <c r="L52" s="132"/>
      <c r="M52" s="132"/>
      <c r="N52" s="132"/>
      <c r="O52" s="132"/>
      <c r="P52" s="1"/>
      <c r="Q52" s="21"/>
      <c r="R52" s="21"/>
      <c r="S52" s="21"/>
      <c r="T52" s="21"/>
      <c r="U52" s="25"/>
      <c r="V52" s="25"/>
      <c r="W52" s="25"/>
      <c r="X52" s="97"/>
      <c r="Y52" s="26"/>
      <c r="Z52" s="26"/>
      <c r="AA52" s="26"/>
      <c r="AB52" s="26"/>
      <c r="AC52" s="26"/>
      <c r="AD52" s="26"/>
      <c r="AE52" s="26"/>
      <c r="AF52" s="27"/>
      <c r="AG52" s="25"/>
      <c r="AH52" s="21"/>
      <c r="AI52" s="21"/>
    </row>
    <row r="53" spans="1:35" x14ac:dyDescent="0.2">
      <c r="A53" s="22"/>
      <c r="I53" s="25"/>
      <c r="J53" s="25"/>
      <c r="M53" s="25"/>
      <c r="N53" s="25"/>
      <c r="O53" s="7"/>
      <c r="Q53" s="22"/>
      <c r="R53" s="140"/>
      <c r="S53" s="22"/>
      <c r="T53" s="22"/>
      <c r="U53" s="134"/>
      <c r="V53" s="134"/>
      <c r="W53" s="134"/>
      <c r="X53" s="134"/>
      <c r="Y53" s="135"/>
      <c r="Z53" s="135"/>
      <c r="AA53" s="26"/>
      <c r="AB53" s="26"/>
      <c r="AC53" s="26"/>
      <c r="AD53" s="26"/>
      <c r="AE53" s="26"/>
      <c r="AF53" s="27"/>
      <c r="AG53" s="25"/>
      <c r="AH53" s="21"/>
      <c r="AI53" s="21"/>
    </row>
    <row r="54" spans="1:35" x14ac:dyDescent="0.2">
      <c r="A54" s="22"/>
      <c r="C54" s="120" t="s">
        <v>167</v>
      </c>
      <c r="D54" s="21" t="s">
        <v>166</v>
      </c>
      <c r="F54" s="14"/>
      <c r="G54" s="14"/>
      <c r="H54" s="14"/>
      <c r="I54" s="14"/>
      <c r="J54" s="14"/>
      <c r="K54" s="14"/>
      <c r="L54" s="14"/>
      <c r="M54" s="14"/>
      <c r="N54" s="14"/>
      <c r="O54" s="14"/>
      <c r="P54" s="14"/>
      <c r="Q54" s="22"/>
      <c r="R54" s="140"/>
      <c r="S54" s="22"/>
      <c r="T54" s="22"/>
      <c r="U54" s="134"/>
      <c r="V54" s="134"/>
      <c r="W54" s="134"/>
      <c r="X54" s="134"/>
      <c r="Y54" s="135"/>
      <c r="Z54" s="135"/>
      <c r="AA54" s="26"/>
      <c r="AB54" s="26"/>
      <c r="AC54" s="26"/>
      <c r="AD54" s="26"/>
      <c r="AE54" s="26"/>
      <c r="AF54" s="27"/>
      <c r="AG54" s="25"/>
      <c r="AH54" s="21"/>
      <c r="AI54" s="21"/>
    </row>
    <row r="55" spans="1:35" x14ac:dyDescent="0.2">
      <c r="A55" s="22"/>
      <c r="C55" s="21">
        <v>2013</v>
      </c>
      <c r="D55" s="21" t="s">
        <v>168</v>
      </c>
      <c r="F55" s="1"/>
      <c r="G55" s="1"/>
      <c r="H55" s="1"/>
      <c r="I55" s="1"/>
      <c r="J55" s="1"/>
      <c r="K55" s="1"/>
      <c r="L55" s="1"/>
      <c r="M55" s="1"/>
      <c r="N55" s="1"/>
      <c r="O55" s="1"/>
      <c r="P55" s="1"/>
      <c r="Q55" s="22"/>
      <c r="R55" s="140"/>
      <c r="S55" s="22"/>
      <c r="T55" s="22"/>
      <c r="U55" s="134"/>
      <c r="V55" s="134"/>
      <c r="W55" s="134"/>
      <c r="X55" s="134"/>
      <c r="Y55" s="135"/>
      <c r="Z55" s="135"/>
      <c r="AA55" s="26"/>
      <c r="AB55" s="26"/>
      <c r="AC55" s="26"/>
      <c r="AD55" s="26"/>
      <c r="AE55" s="26"/>
      <c r="AF55" s="27"/>
      <c r="AG55" s="25"/>
      <c r="AH55" s="21"/>
      <c r="AI55" s="21"/>
    </row>
    <row r="56" spans="1:35" x14ac:dyDescent="0.2">
      <c r="A56" s="22"/>
      <c r="C56" s="21">
        <v>2014</v>
      </c>
      <c r="D56" s="21" t="s">
        <v>169</v>
      </c>
      <c r="F56" s="1"/>
      <c r="G56" s="42" t="s">
        <v>415</v>
      </c>
      <c r="H56" s="42"/>
      <c r="I56" s="42"/>
      <c r="J56" s="42"/>
      <c r="K56" s="42"/>
      <c r="L56" s="42"/>
      <c r="M56" s="42"/>
      <c r="N56" s="1"/>
      <c r="O56" s="1"/>
      <c r="P56" s="1"/>
      <c r="Q56" s="22"/>
      <c r="R56" s="22"/>
      <c r="S56" s="22"/>
      <c r="T56" s="22"/>
      <c r="U56" s="134"/>
      <c r="V56" s="134"/>
      <c r="W56" s="134"/>
      <c r="X56" s="134"/>
      <c r="Y56" s="135"/>
      <c r="Z56" s="135"/>
      <c r="AA56" s="26"/>
      <c r="AB56" s="26"/>
      <c r="AC56" s="26"/>
      <c r="AD56" s="26"/>
      <c r="AE56" s="26"/>
      <c r="AF56" s="27"/>
      <c r="AG56" s="25"/>
      <c r="AH56" s="21"/>
      <c r="AI56" s="21"/>
    </row>
    <row r="57" spans="1:35" x14ac:dyDescent="0.2">
      <c r="A57" s="22"/>
      <c r="C57" s="21">
        <v>2015</v>
      </c>
      <c r="D57" s="21" t="s">
        <v>170</v>
      </c>
      <c r="F57" s="1"/>
      <c r="G57" s="1"/>
      <c r="H57" s="1"/>
      <c r="I57" s="1"/>
      <c r="J57" s="1"/>
      <c r="K57" s="1"/>
      <c r="L57" s="1"/>
      <c r="M57" s="1"/>
      <c r="N57" s="1"/>
      <c r="O57" s="1"/>
      <c r="P57" s="1"/>
      <c r="Q57" s="22"/>
      <c r="R57" s="21"/>
      <c r="S57" s="21"/>
      <c r="T57" s="21"/>
      <c r="U57" s="25"/>
      <c r="V57" s="25"/>
      <c r="W57" s="25"/>
      <c r="X57" s="25"/>
      <c r="Y57" s="26"/>
      <c r="Z57" s="135"/>
      <c r="AA57" s="26"/>
      <c r="AB57" s="26"/>
      <c r="AC57" s="26"/>
      <c r="AD57" s="26"/>
      <c r="AE57" s="26"/>
      <c r="AF57" s="27"/>
      <c r="AG57" s="25"/>
      <c r="AH57" s="21"/>
      <c r="AI57" s="21"/>
    </row>
    <row r="58" spans="1:35" x14ac:dyDescent="0.2">
      <c r="A58" s="22"/>
      <c r="C58" s="21">
        <v>2016</v>
      </c>
      <c r="D58" s="21" t="s">
        <v>171</v>
      </c>
      <c r="F58" s="1"/>
      <c r="G58" s="1"/>
      <c r="H58" s="1"/>
      <c r="I58" s="1"/>
      <c r="J58" s="1"/>
      <c r="K58" s="1"/>
      <c r="L58" s="1"/>
      <c r="M58" s="1"/>
      <c r="N58" s="1"/>
      <c r="O58" s="1"/>
      <c r="P58" s="1"/>
      <c r="Q58" s="22"/>
      <c r="R58" s="21"/>
      <c r="S58" s="21"/>
      <c r="T58" s="21"/>
      <c r="U58" s="25" t="s">
        <v>79</v>
      </c>
      <c r="V58" s="25"/>
      <c r="W58" s="25"/>
      <c r="X58" s="25"/>
      <c r="Y58" s="26"/>
      <c r="Z58" s="135"/>
      <c r="AA58" s="26"/>
      <c r="AB58" s="26"/>
      <c r="AC58" s="26"/>
      <c r="AD58" s="26"/>
      <c r="AE58" s="26"/>
      <c r="AF58" s="27"/>
      <c r="AG58" s="25"/>
      <c r="AH58" s="21"/>
      <c r="AI58" s="21"/>
    </row>
    <row r="59" spans="1:35" x14ac:dyDescent="0.2">
      <c r="A59" s="22"/>
      <c r="C59" s="21"/>
      <c r="D59" s="21" t="s">
        <v>172</v>
      </c>
      <c r="E59" s="94"/>
      <c r="F59" s="1"/>
      <c r="G59" s="1"/>
      <c r="H59" s="1"/>
      <c r="I59" s="1"/>
      <c r="J59" s="1"/>
      <c r="K59" s="1"/>
      <c r="L59" s="1"/>
      <c r="M59" s="1"/>
      <c r="N59" s="1"/>
      <c r="O59" s="1"/>
      <c r="P59" s="1"/>
      <c r="Q59" s="22"/>
      <c r="R59" s="21"/>
      <c r="S59" s="21" t="s">
        <v>76</v>
      </c>
      <c r="T59" s="21"/>
      <c r="U59" s="21" t="s">
        <v>76</v>
      </c>
      <c r="V59" s="25"/>
      <c r="W59" s="25"/>
      <c r="X59" s="25"/>
      <c r="Y59" s="26"/>
      <c r="Z59" s="135"/>
      <c r="AA59" s="26"/>
      <c r="AB59" s="26"/>
      <c r="AC59" s="26"/>
      <c r="AD59" s="26"/>
      <c r="AE59" s="26"/>
      <c r="AF59" s="27"/>
      <c r="AG59" s="25"/>
      <c r="AH59" s="21"/>
      <c r="AI59" s="21"/>
    </row>
    <row r="60" spans="1:35" x14ac:dyDescent="0.2">
      <c r="A60" s="22"/>
      <c r="C60" s="21"/>
      <c r="D60" s="21" t="s">
        <v>173</v>
      </c>
      <c r="E60" s="94"/>
      <c r="F60" s="1"/>
      <c r="G60" s="12" t="s">
        <v>222</v>
      </c>
      <c r="H60" s="1"/>
      <c r="I60" s="1"/>
      <c r="J60" s="1"/>
      <c r="K60" s="1"/>
      <c r="L60" s="18"/>
      <c r="M60" s="439" t="s">
        <v>70</v>
      </c>
      <c r="N60" s="440"/>
      <c r="O60" s="440"/>
      <c r="P60" s="1"/>
      <c r="Q60" s="22"/>
      <c r="R60" s="21" t="s">
        <v>71</v>
      </c>
      <c r="S60" s="21" t="str">
        <f>G61</f>
        <v>Example: Political frameworks for enhancing adaptive capacity of coastal communities are set up at various levels and instruments for their implementation are available</v>
      </c>
      <c r="T60" s="21"/>
      <c r="U60" s="25" t="str">
        <f>CONCATENATE(R60," - ",S60)</f>
        <v>Output 1 - Example: Political frameworks for enhancing adaptive capacity of coastal communities are set up at various levels and instruments for their implementation are available</v>
      </c>
      <c r="V60" s="25"/>
      <c r="W60" s="25"/>
      <c r="X60" s="25"/>
      <c r="Y60" s="26"/>
      <c r="Z60" s="135"/>
      <c r="AA60" s="26"/>
      <c r="AB60" s="26"/>
      <c r="AC60" s="26"/>
      <c r="AD60" s="26"/>
      <c r="AE60" s="26"/>
      <c r="AF60" s="27"/>
      <c r="AG60" s="25"/>
      <c r="AH60" s="21"/>
      <c r="AI60" s="21"/>
    </row>
    <row r="61" spans="1:35" x14ac:dyDescent="0.2">
      <c r="A61" s="22"/>
      <c r="C61" s="21"/>
      <c r="D61" s="21" t="s">
        <v>174</v>
      </c>
      <c r="E61" s="94"/>
      <c r="F61" s="1"/>
      <c r="G61" s="445" t="str">
        <f>G31</f>
        <v>Example: Political frameworks for enhancing adaptive capacity of coastal communities are set up at various levels and instruments for their implementation are available</v>
      </c>
      <c r="H61" s="445"/>
      <c r="I61" s="445"/>
      <c r="J61" s="445"/>
      <c r="K61" s="445"/>
      <c r="L61" s="76"/>
      <c r="M61" s="422" t="s">
        <v>402</v>
      </c>
      <c r="N61" s="422"/>
      <c r="O61" s="422"/>
      <c r="P61" s="1"/>
      <c r="Q61" s="22"/>
      <c r="R61" s="21" t="s">
        <v>72</v>
      </c>
      <c r="S61" s="21" t="str">
        <f>G71</f>
        <v>Please describe the intended result…</v>
      </c>
      <c r="T61" s="21"/>
      <c r="U61" s="25" t="str">
        <f>CONCATENATE(R61," - ",S61)</f>
        <v>Output 2 - Please describe the intended result…</v>
      </c>
      <c r="V61" s="25"/>
      <c r="W61" s="25"/>
      <c r="X61" s="25"/>
      <c r="Y61" s="26"/>
      <c r="Z61" s="135"/>
      <c r="AA61" s="26"/>
      <c r="AB61" s="26"/>
      <c r="AC61" s="26"/>
      <c r="AD61" s="26"/>
      <c r="AE61" s="26"/>
      <c r="AF61" s="27"/>
      <c r="AG61" s="25"/>
      <c r="AH61" s="21"/>
      <c r="AI61" s="21"/>
    </row>
    <row r="62" spans="1:35" x14ac:dyDescent="0.2">
      <c r="C62" s="21"/>
      <c r="D62" s="21" t="s">
        <v>175</v>
      </c>
      <c r="E62" s="94"/>
      <c r="F62" s="1"/>
      <c r="G62" s="445"/>
      <c r="H62" s="445"/>
      <c r="I62" s="445"/>
      <c r="J62" s="445"/>
      <c r="K62" s="445"/>
      <c r="L62" s="76"/>
      <c r="M62" s="422"/>
      <c r="N62" s="422"/>
      <c r="O62" s="422"/>
      <c r="P62" s="1"/>
      <c r="Q62" s="22"/>
      <c r="R62" s="21" t="s">
        <v>77</v>
      </c>
      <c r="S62" s="21" t="str">
        <f>G81</f>
        <v>Please describe the intended result…</v>
      </c>
      <c r="T62" s="21"/>
      <c r="U62" s="25" t="str">
        <f>CONCATENATE(R62," - ",S62)</f>
        <v>Output 3 - Please describe the intended result…</v>
      </c>
      <c r="V62" s="21"/>
      <c r="W62" s="21"/>
      <c r="X62" s="21"/>
      <c r="Y62" s="21"/>
      <c r="Z62" s="22"/>
      <c r="AA62" s="21"/>
      <c r="AB62" s="21"/>
      <c r="AC62" s="21"/>
      <c r="AD62" s="21"/>
      <c r="AE62" s="21"/>
      <c r="AF62" s="21"/>
      <c r="AG62" s="21"/>
      <c r="AH62" s="21"/>
      <c r="AI62" s="21"/>
    </row>
    <row r="63" spans="1:35" x14ac:dyDescent="0.2">
      <c r="C63" s="21"/>
      <c r="D63" s="21" t="s">
        <v>176</v>
      </c>
      <c r="E63" s="94"/>
      <c r="F63" s="1"/>
      <c r="G63" s="445"/>
      <c r="H63" s="445"/>
      <c r="I63" s="445"/>
      <c r="J63" s="445"/>
      <c r="K63" s="445"/>
      <c r="L63" s="1"/>
      <c r="M63" s="422"/>
      <c r="N63" s="422"/>
      <c r="O63" s="422"/>
      <c r="P63" s="1"/>
      <c r="Q63" s="22"/>
      <c r="R63" s="21" t="s">
        <v>78</v>
      </c>
      <c r="S63" s="21" t="str">
        <f>G91</f>
        <v>Please describe the intended result…</v>
      </c>
      <c r="T63" s="21"/>
      <c r="U63" s="25" t="str">
        <f>CONCATENATE(R63," - ",S63)</f>
        <v>Output 4 - Please describe the intended result…</v>
      </c>
      <c r="V63" s="21"/>
      <c r="W63" s="21"/>
      <c r="X63" s="21"/>
      <c r="Y63" s="21"/>
      <c r="Z63" s="22"/>
      <c r="AA63" s="21"/>
      <c r="AB63" s="21"/>
      <c r="AC63" s="21"/>
      <c r="AD63" s="21"/>
      <c r="AE63" s="21"/>
      <c r="AF63" s="21"/>
      <c r="AG63" s="21"/>
      <c r="AH63" s="21"/>
      <c r="AI63" s="21"/>
    </row>
    <row r="64" spans="1:35" x14ac:dyDescent="0.2">
      <c r="C64" s="77" t="s">
        <v>185</v>
      </c>
      <c r="D64" s="21" t="s">
        <v>177</v>
      </c>
      <c r="E64" s="94"/>
      <c r="F64" s="1"/>
      <c r="G64" s="445"/>
      <c r="H64" s="445"/>
      <c r="I64" s="445"/>
      <c r="J64" s="445"/>
      <c r="K64" s="445"/>
      <c r="L64" s="1"/>
      <c r="M64" s="438" t="s">
        <v>73</v>
      </c>
      <c r="N64" s="438"/>
      <c r="O64" s="438"/>
      <c r="P64" s="1"/>
      <c r="Q64" s="22"/>
      <c r="R64" s="21"/>
      <c r="S64" s="21"/>
      <c r="T64" s="21"/>
      <c r="U64" s="25"/>
      <c r="V64" s="21"/>
      <c r="W64" s="21"/>
      <c r="X64" s="21"/>
      <c r="Y64" s="21"/>
      <c r="Z64" s="22"/>
      <c r="AA64" s="21"/>
      <c r="AB64" s="21"/>
      <c r="AC64" s="21"/>
      <c r="AD64" s="21"/>
      <c r="AE64" s="21"/>
      <c r="AF64" s="21"/>
      <c r="AG64" s="21"/>
      <c r="AH64" s="21"/>
      <c r="AI64" s="21"/>
    </row>
    <row r="65" spans="3:35" ht="12.75" customHeight="1" x14ac:dyDescent="0.2">
      <c r="C65" s="21">
        <v>1</v>
      </c>
      <c r="D65" s="21" t="s">
        <v>178</v>
      </c>
      <c r="E65" s="94"/>
      <c r="F65" s="1"/>
      <c r="G65" s="115"/>
      <c r="H65" s="115"/>
      <c r="I65" s="115"/>
      <c r="J65" s="115"/>
      <c r="K65" s="115"/>
      <c r="L65" s="115"/>
      <c r="M65" s="422" t="s">
        <v>221</v>
      </c>
      <c r="N65" s="422"/>
      <c r="O65" s="422"/>
      <c r="P65" s="1"/>
      <c r="Q65" s="22"/>
      <c r="R65" s="22"/>
      <c r="S65" s="22"/>
      <c r="T65" s="22"/>
      <c r="U65" s="134"/>
      <c r="V65" s="22"/>
      <c r="W65" s="22"/>
      <c r="X65" s="22"/>
      <c r="Y65" s="22"/>
      <c r="Z65" s="22"/>
      <c r="AA65" s="21"/>
      <c r="AB65" s="21"/>
      <c r="AC65" s="21"/>
      <c r="AD65" s="21"/>
      <c r="AE65" s="21"/>
      <c r="AF65" s="21"/>
      <c r="AG65" s="21"/>
      <c r="AH65" s="21"/>
      <c r="AI65" s="21"/>
    </row>
    <row r="66" spans="3:35" x14ac:dyDescent="0.2">
      <c r="C66" s="21">
        <v>2</v>
      </c>
      <c r="D66" s="21" t="s">
        <v>179</v>
      </c>
      <c r="E66" s="94"/>
      <c r="F66" s="1"/>
      <c r="G66" s="115" t="s">
        <v>184</v>
      </c>
      <c r="H66" s="115"/>
      <c r="I66" s="115"/>
      <c r="J66" s="125" t="s">
        <v>183</v>
      </c>
      <c r="K66" s="117"/>
      <c r="L66" s="115"/>
      <c r="M66" s="422"/>
      <c r="N66" s="422"/>
      <c r="O66" s="422"/>
      <c r="P66" s="1"/>
      <c r="Q66" s="22"/>
      <c r="R66" s="22"/>
      <c r="S66" s="22"/>
      <c r="T66" s="22"/>
      <c r="U66" s="134"/>
      <c r="V66" s="22"/>
      <c r="W66" s="22"/>
      <c r="X66" s="22"/>
      <c r="Y66" s="22"/>
      <c r="Z66" s="22"/>
      <c r="AA66" s="21"/>
      <c r="AB66" s="21"/>
      <c r="AC66" s="21"/>
      <c r="AD66" s="21"/>
      <c r="AE66" s="21"/>
      <c r="AF66" s="21"/>
      <c r="AG66" s="21"/>
      <c r="AH66" s="21"/>
      <c r="AI66" s="21"/>
    </row>
    <row r="67" spans="3:35" x14ac:dyDescent="0.2">
      <c r="C67" s="21">
        <v>3</v>
      </c>
      <c r="D67" s="94"/>
      <c r="E67" s="94"/>
      <c r="F67" s="1"/>
      <c r="G67" s="437">
        <v>42736</v>
      </c>
      <c r="H67" s="437"/>
      <c r="I67" s="119"/>
      <c r="J67" s="118">
        <v>24</v>
      </c>
      <c r="K67" s="115" t="s">
        <v>182</v>
      </c>
      <c r="L67" s="115"/>
      <c r="M67" s="1"/>
      <c r="N67" s="1"/>
      <c r="O67" s="1"/>
      <c r="P67" s="1"/>
      <c r="Q67" s="22"/>
      <c r="R67" s="22"/>
      <c r="S67" s="22"/>
      <c r="T67" s="22"/>
      <c r="U67" s="134"/>
      <c r="V67" s="22"/>
      <c r="W67" s="22"/>
      <c r="X67" s="22"/>
      <c r="Y67" s="22"/>
      <c r="Z67" s="22"/>
      <c r="AA67" s="21"/>
      <c r="AB67" s="21"/>
      <c r="AC67" s="21"/>
      <c r="AD67" s="21"/>
      <c r="AE67" s="21"/>
      <c r="AF67" s="21"/>
      <c r="AG67" s="21"/>
      <c r="AH67" s="21"/>
      <c r="AI67" s="21"/>
    </row>
    <row r="68" spans="3:35" x14ac:dyDescent="0.2">
      <c r="C68" s="21">
        <v>4</v>
      </c>
      <c r="D68" s="94"/>
      <c r="E68" s="94"/>
      <c r="F68" s="8"/>
      <c r="G68" s="126"/>
      <c r="H68" s="116"/>
      <c r="I68" s="116"/>
      <c r="J68" s="116"/>
      <c r="K68" s="116"/>
      <c r="L68" s="116"/>
      <c r="M68" s="116"/>
      <c r="N68" s="116"/>
      <c r="O68" s="116"/>
      <c r="P68" s="1"/>
      <c r="Q68" s="22"/>
      <c r="R68" s="22"/>
      <c r="S68" s="22"/>
      <c r="T68" s="22"/>
      <c r="U68" s="134"/>
      <c r="V68" s="22"/>
      <c r="W68" s="22"/>
      <c r="X68" s="22"/>
      <c r="Y68" s="22"/>
      <c r="Z68" s="22"/>
      <c r="AA68" s="21"/>
      <c r="AB68" s="21"/>
      <c r="AC68" s="21"/>
      <c r="AD68" s="21"/>
      <c r="AE68" s="21"/>
      <c r="AF68" s="21"/>
      <c r="AG68" s="21"/>
      <c r="AH68" s="21"/>
      <c r="AI68" s="21"/>
    </row>
    <row r="69" spans="3:35" x14ac:dyDescent="0.2">
      <c r="C69" s="21">
        <v>5</v>
      </c>
      <c r="D69" s="94"/>
      <c r="E69" s="94"/>
      <c r="F69" s="1"/>
      <c r="G69" s="1"/>
      <c r="H69" s="1"/>
      <c r="I69" s="1"/>
      <c r="J69" s="1"/>
      <c r="K69" s="1"/>
      <c r="L69" s="1"/>
      <c r="M69" s="1"/>
      <c r="N69" s="1"/>
      <c r="O69" s="1"/>
      <c r="P69" s="1"/>
      <c r="Q69" s="22"/>
      <c r="R69" s="22"/>
      <c r="S69" s="22"/>
      <c r="T69" s="22"/>
      <c r="U69" s="134"/>
      <c r="V69" s="22"/>
      <c r="W69" s="22"/>
      <c r="X69" s="22"/>
      <c r="Y69" s="22"/>
      <c r="Z69" s="22"/>
      <c r="AA69" s="21"/>
      <c r="AB69" s="21"/>
      <c r="AC69" s="21"/>
      <c r="AD69" s="21"/>
      <c r="AE69" s="21"/>
      <c r="AF69" s="21"/>
      <c r="AG69" s="21"/>
      <c r="AH69" s="21"/>
      <c r="AI69" s="21"/>
    </row>
    <row r="70" spans="3:35" x14ac:dyDescent="0.2">
      <c r="C70" s="21">
        <v>6</v>
      </c>
      <c r="D70" s="22"/>
      <c r="E70" s="22"/>
      <c r="F70" s="1"/>
      <c r="G70" s="12" t="s">
        <v>199</v>
      </c>
      <c r="H70" s="1"/>
      <c r="I70" s="1"/>
      <c r="J70" s="1"/>
      <c r="K70" s="1"/>
      <c r="L70" s="18"/>
      <c r="M70" s="439" t="s">
        <v>70</v>
      </c>
      <c r="N70" s="440"/>
      <c r="O70" s="440"/>
      <c r="P70" s="1"/>
      <c r="Q70" s="22"/>
      <c r="R70" s="22"/>
      <c r="S70" s="22"/>
      <c r="T70" s="22"/>
      <c r="U70" s="134"/>
      <c r="V70" s="22"/>
      <c r="W70" s="22"/>
      <c r="X70" s="22"/>
      <c r="Y70" s="22"/>
      <c r="Z70" s="22"/>
      <c r="AA70" s="21"/>
      <c r="AB70" s="21"/>
      <c r="AC70" s="21"/>
      <c r="AD70" s="21"/>
      <c r="AE70" s="21"/>
      <c r="AF70" s="21"/>
      <c r="AG70" s="21"/>
      <c r="AH70" s="21"/>
      <c r="AI70" s="21"/>
    </row>
    <row r="71" spans="3:35" ht="12" customHeight="1" x14ac:dyDescent="0.2">
      <c r="C71" s="21">
        <v>7</v>
      </c>
      <c r="D71" s="127"/>
      <c r="E71" s="22"/>
      <c r="F71" s="1"/>
      <c r="G71" s="446" t="s">
        <v>216</v>
      </c>
      <c r="H71" s="421"/>
      <c r="I71" s="421"/>
      <c r="J71" s="421"/>
      <c r="K71" s="421"/>
      <c r="L71" s="76"/>
      <c r="M71" s="422" t="s">
        <v>76</v>
      </c>
      <c r="N71" s="422"/>
      <c r="O71" s="422"/>
      <c r="P71" s="1"/>
      <c r="Q71" s="22"/>
      <c r="R71" s="22"/>
      <c r="S71" s="22"/>
      <c r="T71" s="22"/>
      <c r="U71" s="134"/>
      <c r="V71" s="22"/>
      <c r="W71" s="22"/>
      <c r="X71" s="22"/>
      <c r="Y71" s="22"/>
      <c r="Z71" s="22"/>
      <c r="AA71" s="21"/>
      <c r="AB71" s="21"/>
      <c r="AC71" s="21"/>
      <c r="AD71" s="21"/>
      <c r="AE71" s="21"/>
      <c r="AF71" s="21"/>
      <c r="AG71" s="21"/>
      <c r="AH71" s="21"/>
      <c r="AI71" s="21"/>
    </row>
    <row r="72" spans="3:35" x14ac:dyDescent="0.2">
      <c r="C72" s="21">
        <v>8</v>
      </c>
      <c r="F72" s="1"/>
      <c r="G72" s="421"/>
      <c r="H72" s="421"/>
      <c r="I72" s="421"/>
      <c r="J72" s="421"/>
      <c r="K72" s="421"/>
      <c r="L72" s="76"/>
      <c r="M72" s="422"/>
      <c r="N72" s="422"/>
      <c r="O72" s="422"/>
      <c r="P72" s="1"/>
      <c r="Q72" s="22"/>
      <c r="R72" s="22"/>
      <c r="S72" s="22"/>
      <c r="T72" s="22"/>
      <c r="U72" s="134"/>
      <c r="V72" s="21"/>
      <c r="W72" s="21"/>
      <c r="X72" s="21"/>
      <c r="Y72" s="21"/>
      <c r="Z72" s="21"/>
      <c r="AA72" s="21"/>
      <c r="AB72" s="21"/>
      <c r="AC72" s="21"/>
      <c r="AD72" s="21"/>
      <c r="AE72" s="21"/>
      <c r="AF72" s="21"/>
      <c r="AG72" s="21"/>
      <c r="AH72" s="21"/>
      <c r="AI72" s="21"/>
    </row>
    <row r="73" spans="3:35" x14ac:dyDescent="0.2">
      <c r="C73" s="21">
        <v>9</v>
      </c>
      <c r="F73" s="1"/>
      <c r="G73" s="421"/>
      <c r="H73" s="421"/>
      <c r="I73" s="421"/>
      <c r="J73" s="421"/>
      <c r="K73" s="421"/>
      <c r="L73" s="1"/>
      <c r="M73" s="422"/>
      <c r="N73" s="422"/>
      <c r="O73" s="422"/>
      <c r="P73" s="1"/>
      <c r="Q73" s="22"/>
      <c r="R73" s="22"/>
      <c r="S73" s="22"/>
      <c r="T73" s="22"/>
      <c r="U73" s="134"/>
      <c r="V73" s="21"/>
      <c r="W73" s="21"/>
      <c r="X73" s="21"/>
      <c r="Y73" s="21"/>
      <c r="Z73" s="21"/>
      <c r="AA73" s="21"/>
      <c r="AB73" s="21"/>
      <c r="AC73" s="21"/>
      <c r="AD73" s="21"/>
      <c r="AE73" s="21"/>
      <c r="AF73" s="21"/>
      <c r="AG73" s="21"/>
      <c r="AH73" s="21"/>
      <c r="AI73" s="21"/>
    </row>
    <row r="74" spans="3:35" x14ac:dyDescent="0.2">
      <c r="C74" s="21">
        <v>10</v>
      </c>
      <c r="F74" s="1"/>
      <c r="G74" s="421"/>
      <c r="H74" s="421"/>
      <c r="I74" s="421"/>
      <c r="J74" s="421"/>
      <c r="K74" s="421"/>
      <c r="L74" s="1"/>
      <c r="M74" s="438" t="s">
        <v>73</v>
      </c>
      <c r="N74" s="438"/>
      <c r="O74" s="438"/>
      <c r="P74" s="1"/>
      <c r="Q74" s="22"/>
      <c r="R74" s="22"/>
      <c r="S74" s="22"/>
      <c r="T74" s="22"/>
      <c r="U74" s="134"/>
      <c r="V74" s="21"/>
      <c r="W74" s="21" t="s">
        <v>266</v>
      </c>
      <c r="X74" s="21"/>
      <c r="Y74" s="21"/>
      <c r="Z74" s="21"/>
      <c r="AA74" s="21"/>
      <c r="AB74" s="21"/>
      <c r="AC74" s="21"/>
      <c r="AD74" s="21"/>
      <c r="AE74" s="21"/>
      <c r="AF74" s="21"/>
      <c r="AG74" s="21"/>
      <c r="AH74" s="21"/>
      <c r="AI74" s="21"/>
    </row>
    <row r="75" spans="3:35" ht="12.75" customHeight="1" x14ac:dyDescent="0.2">
      <c r="C75" s="21">
        <v>11</v>
      </c>
      <c r="F75" s="1"/>
      <c r="G75" s="115"/>
      <c r="H75" s="115"/>
      <c r="I75" s="115"/>
      <c r="J75" s="115"/>
      <c r="K75" s="115"/>
      <c r="L75" s="115"/>
      <c r="M75" s="422" t="s">
        <v>76</v>
      </c>
      <c r="N75" s="422"/>
      <c r="O75" s="422"/>
      <c r="P75" s="1"/>
      <c r="Q75" s="22"/>
      <c r="R75" s="22"/>
      <c r="S75" s="22"/>
      <c r="T75" s="22"/>
      <c r="U75" s="134"/>
      <c r="V75" s="21"/>
      <c r="W75" s="21" t="str">
        <f>IF(Y75="Please describe the intended result…"," ",Y75)</f>
        <v>Example: Political frameworks for enhancing adaptive capacity of coastal communities are set up at various levels and instruments for their implementation are available</v>
      </c>
      <c r="X75" s="21">
        <v>1</v>
      </c>
      <c r="Y75" s="21" t="str">
        <f>G61</f>
        <v>Example: Political frameworks for enhancing adaptive capacity of coastal communities are set up at various levels and instruments for their implementation are available</v>
      </c>
      <c r="Z75" s="21"/>
      <c r="AA75" s="21"/>
      <c r="AB75" s="21"/>
      <c r="AC75" s="21"/>
      <c r="AD75" s="21"/>
      <c r="AE75" s="22"/>
      <c r="AF75" s="21"/>
      <c r="AG75" s="21"/>
      <c r="AH75" s="21"/>
      <c r="AI75" s="21"/>
    </row>
    <row r="76" spans="3:35" x14ac:dyDescent="0.2">
      <c r="C76" s="21">
        <v>12</v>
      </c>
      <c r="F76" s="1"/>
      <c r="G76" s="115" t="s">
        <v>184</v>
      </c>
      <c r="H76" s="115"/>
      <c r="I76" s="115"/>
      <c r="J76" s="125" t="s">
        <v>183</v>
      </c>
      <c r="K76" s="117"/>
      <c r="L76" s="115"/>
      <c r="M76" s="422"/>
      <c r="N76" s="422"/>
      <c r="O76" s="422"/>
      <c r="P76" s="1"/>
      <c r="Q76" s="22"/>
      <c r="R76" s="22"/>
      <c r="S76" s="22"/>
      <c r="T76" s="22"/>
      <c r="U76" s="134"/>
      <c r="V76" s="21"/>
      <c r="W76" s="21" t="str">
        <f t="shared" ref="W76:W89" si="1">IF(Y76="Please describe the intended result…"," ",Y76)</f>
        <v xml:space="preserve"> </v>
      </c>
      <c r="X76" s="21">
        <v>2</v>
      </c>
      <c r="Y76" s="21" t="str">
        <f>G71</f>
        <v>Please describe the intended result…</v>
      </c>
      <c r="Z76" s="21"/>
      <c r="AA76" s="21"/>
      <c r="AB76" s="21"/>
      <c r="AC76" s="21"/>
      <c r="AD76" s="21"/>
      <c r="AE76" s="22"/>
      <c r="AF76" s="21"/>
      <c r="AG76" s="21"/>
      <c r="AH76" s="21"/>
      <c r="AI76" s="21"/>
    </row>
    <row r="77" spans="3:35" x14ac:dyDescent="0.2">
      <c r="C77" s="21">
        <v>13</v>
      </c>
      <c r="F77" s="1"/>
      <c r="G77" s="437" t="s">
        <v>189</v>
      </c>
      <c r="H77" s="437"/>
      <c r="I77" s="119"/>
      <c r="J77" s="118" t="s">
        <v>185</v>
      </c>
      <c r="K77" s="115" t="s">
        <v>182</v>
      </c>
      <c r="L77" s="115"/>
      <c r="M77" s="1"/>
      <c r="N77" s="1"/>
      <c r="O77" s="1"/>
      <c r="P77" s="1"/>
      <c r="Q77" s="22"/>
      <c r="R77" s="22"/>
      <c r="S77" s="94"/>
      <c r="T77" s="22"/>
      <c r="U77" s="134"/>
      <c r="V77" s="21"/>
      <c r="W77" s="21" t="str">
        <f t="shared" si="1"/>
        <v xml:space="preserve"> </v>
      </c>
      <c r="X77" s="21">
        <v>3</v>
      </c>
      <c r="Y77" s="21" t="str">
        <f>G81</f>
        <v>Please describe the intended result…</v>
      </c>
      <c r="Z77" s="21"/>
      <c r="AA77" s="21"/>
      <c r="AB77" s="21"/>
      <c r="AC77" s="21"/>
      <c r="AD77" s="21"/>
      <c r="AE77" s="22"/>
      <c r="AF77" s="21"/>
      <c r="AG77" s="21"/>
      <c r="AH77" s="21"/>
      <c r="AI77" s="21"/>
    </row>
    <row r="78" spans="3:35" x14ac:dyDescent="0.2">
      <c r="C78" s="21">
        <v>14</v>
      </c>
      <c r="F78" s="1"/>
      <c r="G78" s="116"/>
      <c r="H78" s="116"/>
      <c r="I78" s="116"/>
      <c r="J78" s="116"/>
      <c r="K78" s="116"/>
      <c r="L78" s="116"/>
      <c r="M78" s="116"/>
      <c r="N78" s="116"/>
      <c r="O78" s="116"/>
      <c r="P78" s="1"/>
      <c r="Q78" s="22"/>
      <c r="R78" s="22"/>
      <c r="S78" s="94"/>
      <c r="T78" s="22"/>
      <c r="U78" s="134"/>
      <c r="V78" s="21"/>
      <c r="W78" s="21" t="str">
        <f t="shared" si="1"/>
        <v xml:space="preserve"> </v>
      </c>
      <c r="X78" s="21">
        <v>4</v>
      </c>
      <c r="Y78" s="21" t="str">
        <f>G91</f>
        <v>Please describe the intended result…</v>
      </c>
      <c r="Z78" s="21"/>
      <c r="AA78" s="21"/>
      <c r="AB78" s="21"/>
      <c r="AC78" s="21"/>
      <c r="AD78" s="21"/>
      <c r="AE78" s="22"/>
      <c r="AF78" s="21"/>
      <c r="AG78" s="21"/>
      <c r="AH78" s="21"/>
      <c r="AI78" s="21"/>
    </row>
    <row r="79" spans="3:35" x14ac:dyDescent="0.2">
      <c r="C79" s="21">
        <v>15</v>
      </c>
      <c r="F79" s="1"/>
      <c r="G79" s="1"/>
      <c r="H79" s="1"/>
      <c r="I79" s="1"/>
      <c r="J79" s="1"/>
      <c r="K79" s="1"/>
      <c r="L79" s="1"/>
      <c r="M79" s="1"/>
      <c r="N79" s="1"/>
      <c r="O79" s="1"/>
      <c r="P79" s="1"/>
      <c r="Q79" s="22"/>
      <c r="R79" s="22"/>
      <c r="S79" s="94"/>
      <c r="T79" s="22"/>
      <c r="U79" s="22"/>
      <c r="V79" s="21"/>
      <c r="W79" s="21" t="str">
        <f t="shared" si="1"/>
        <v xml:space="preserve"> </v>
      </c>
      <c r="X79" s="21">
        <v>5</v>
      </c>
      <c r="Y79" s="21" t="str">
        <f>G101</f>
        <v>Please describe the intended result…</v>
      </c>
      <c r="Z79" s="21"/>
      <c r="AA79" s="21"/>
      <c r="AB79" s="21"/>
      <c r="AC79" s="21"/>
      <c r="AD79" s="21"/>
      <c r="AE79" s="22"/>
      <c r="AF79" s="21"/>
      <c r="AG79" s="21"/>
      <c r="AH79" s="21"/>
      <c r="AI79" s="21"/>
    </row>
    <row r="80" spans="3:35" x14ac:dyDescent="0.2">
      <c r="C80" s="21">
        <v>16</v>
      </c>
      <c r="F80" s="1"/>
      <c r="G80" s="12" t="s">
        <v>200</v>
      </c>
      <c r="H80" s="1"/>
      <c r="I80" s="1"/>
      <c r="J80" s="1"/>
      <c r="K80" s="1"/>
      <c r="L80" s="18"/>
      <c r="M80" s="439" t="s">
        <v>70</v>
      </c>
      <c r="N80" s="440"/>
      <c r="O80" s="440"/>
      <c r="P80" s="1"/>
      <c r="Q80" s="22"/>
      <c r="R80" s="22"/>
      <c r="S80" s="94"/>
      <c r="T80" s="22"/>
      <c r="U80" s="22"/>
      <c r="V80" s="21"/>
      <c r="W80" s="21" t="str">
        <f t="shared" si="1"/>
        <v xml:space="preserve"> </v>
      </c>
      <c r="X80" s="21">
        <v>6</v>
      </c>
      <c r="Y80" s="21" t="str">
        <f>G111</f>
        <v>Please describe the intended result…</v>
      </c>
      <c r="Z80" s="21"/>
      <c r="AA80" s="21"/>
      <c r="AB80" s="21"/>
      <c r="AC80" s="21"/>
      <c r="AD80" s="21"/>
      <c r="AE80" s="22"/>
      <c r="AF80" s="21"/>
      <c r="AG80" s="21"/>
      <c r="AH80" s="21"/>
      <c r="AI80" s="21"/>
    </row>
    <row r="81" spans="3:35" ht="12" customHeight="1" x14ac:dyDescent="0.2">
      <c r="C81" s="21">
        <v>17</v>
      </c>
      <c r="F81" s="1"/>
      <c r="G81" s="421" t="s">
        <v>216</v>
      </c>
      <c r="H81" s="421"/>
      <c r="I81" s="421"/>
      <c r="J81" s="421"/>
      <c r="K81" s="421"/>
      <c r="L81" s="76"/>
      <c r="M81" s="422" t="s">
        <v>76</v>
      </c>
      <c r="N81" s="422"/>
      <c r="O81" s="422"/>
      <c r="P81" s="1"/>
      <c r="Q81" s="22"/>
      <c r="R81" s="22"/>
      <c r="S81" s="22"/>
      <c r="T81" s="22"/>
      <c r="U81" s="22"/>
      <c r="V81" s="21"/>
      <c r="W81" s="21" t="str">
        <f t="shared" si="1"/>
        <v xml:space="preserve"> </v>
      </c>
      <c r="X81" s="21">
        <v>7</v>
      </c>
      <c r="Y81" s="21" t="str">
        <f>G121</f>
        <v>Please describe the intended result…</v>
      </c>
      <c r="Z81" s="21"/>
      <c r="AA81" s="21"/>
      <c r="AB81" s="21"/>
      <c r="AC81" s="21"/>
      <c r="AD81" s="21"/>
      <c r="AE81" s="22"/>
      <c r="AF81" s="21"/>
      <c r="AG81" s="21"/>
      <c r="AH81" s="21"/>
      <c r="AI81" s="21"/>
    </row>
    <row r="82" spans="3:35" x14ac:dyDescent="0.2">
      <c r="C82" s="21">
        <v>18</v>
      </c>
      <c r="F82" s="1"/>
      <c r="G82" s="421"/>
      <c r="H82" s="421"/>
      <c r="I82" s="421"/>
      <c r="J82" s="421"/>
      <c r="K82" s="421"/>
      <c r="L82" s="76"/>
      <c r="M82" s="422"/>
      <c r="N82" s="422"/>
      <c r="O82" s="422"/>
      <c r="P82" s="1"/>
      <c r="Q82" s="22"/>
      <c r="R82" s="22"/>
      <c r="S82" s="22"/>
      <c r="T82" s="22"/>
      <c r="U82" s="22"/>
      <c r="V82" s="21"/>
      <c r="W82" s="21" t="str">
        <f t="shared" si="1"/>
        <v xml:space="preserve"> </v>
      </c>
      <c r="X82" s="21">
        <v>8</v>
      </c>
      <c r="Y82" s="21" t="str">
        <f>G131</f>
        <v>Please describe the intended result…</v>
      </c>
      <c r="Z82" s="21"/>
      <c r="AA82" s="21"/>
      <c r="AB82" s="21"/>
      <c r="AC82" s="21"/>
      <c r="AD82" s="21"/>
      <c r="AE82" s="22"/>
      <c r="AF82" s="21"/>
      <c r="AG82" s="21"/>
      <c r="AH82" s="21"/>
      <c r="AI82" s="21"/>
    </row>
    <row r="83" spans="3:35" x14ac:dyDescent="0.2">
      <c r="C83" s="21">
        <v>19</v>
      </c>
      <c r="F83" s="1"/>
      <c r="G83" s="421"/>
      <c r="H83" s="421"/>
      <c r="I83" s="421"/>
      <c r="J83" s="421"/>
      <c r="K83" s="421"/>
      <c r="L83" s="1"/>
      <c r="M83" s="422"/>
      <c r="N83" s="422"/>
      <c r="O83" s="422"/>
      <c r="P83" s="1"/>
      <c r="Q83" s="22"/>
      <c r="R83" s="22"/>
      <c r="S83" s="22"/>
      <c r="T83" s="22"/>
      <c r="U83" s="22"/>
      <c r="V83" s="21"/>
      <c r="W83" s="21" t="str">
        <f t="shared" si="1"/>
        <v xml:space="preserve"> </v>
      </c>
      <c r="X83" s="21">
        <v>9</v>
      </c>
      <c r="Y83" s="21" t="str">
        <f>G141</f>
        <v>Please describe the intended result…</v>
      </c>
      <c r="Z83" s="21"/>
      <c r="AA83" s="21"/>
      <c r="AB83" s="21"/>
      <c r="AC83" s="21"/>
      <c r="AD83" s="21"/>
      <c r="AE83" s="22"/>
      <c r="AF83" s="21"/>
      <c r="AG83" s="21"/>
      <c r="AH83" s="21"/>
      <c r="AI83" s="21"/>
    </row>
    <row r="84" spans="3:35" x14ac:dyDescent="0.2">
      <c r="C84" s="21">
        <v>20</v>
      </c>
      <c r="F84" s="1"/>
      <c r="G84" s="421"/>
      <c r="H84" s="421"/>
      <c r="I84" s="421"/>
      <c r="J84" s="421"/>
      <c r="K84" s="421"/>
      <c r="L84" s="1"/>
      <c r="M84" s="438" t="s">
        <v>73</v>
      </c>
      <c r="N84" s="438"/>
      <c r="O84" s="438"/>
      <c r="P84" s="1"/>
      <c r="Q84" s="22"/>
      <c r="R84" s="22"/>
      <c r="S84" s="22"/>
      <c r="T84" s="22"/>
      <c r="U84" s="22"/>
      <c r="V84" s="21"/>
      <c r="W84" s="21" t="str">
        <f t="shared" si="1"/>
        <v xml:space="preserve"> </v>
      </c>
      <c r="X84" s="21">
        <v>10</v>
      </c>
      <c r="Y84" s="21" t="str">
        <f>G151</f>
        <v>Please describe the intended result…</v>
      </c>
      <c r="Z84" s="21"/>
      <c r="AA84" s="21"/>
      <c r="AB84" s="21"/>
      <c r="AC84" s="21"/>
      <c r="AD84" s="21"/>
      <c r="AE84" s="22"/>
      <c r="AF84" s="21"/>
      <c r="AG84" s="21"/>
      <c r="AH84" s="21"/>
      <c r="AI84" s="21"/>
    </row>
    <row r="85" spans="3:35" ht="12.75" customHeight="1" x14ac:dyDescent="0.2">
      <c r="C85" s="21">
        <v>21</v>
      </c>
      <c r="F85" s="1"/>
      <c r="G85" s="115"/>
      <c r="H85" s="115"/>
      <c r="I85" s="115"/>
      <c r="J85" s="115"/>
      <c r="K85" s="115"/>
      <c r="L85" s="115"/>
      <c r="M85" s="422" t="s">
        <v>76</v>
      </c>
      <c r="N85" s="422"/>
      <c r="O85" s="422"/>
      <c r="P85" s="1"/>
      <c r="Q85" s="22"/>
      <c r="R85" s="22"/>
      <c r="S85" s="22"/>
      <c r="T85" s="22"/>
      <c r="U85" s="22"/>
      <c r="V85" s="21"/>
      <c r="W85" s="21" t="str">
        <f t="shared" si="1"/>
        <v xml:space="preserve"> </v>
      </c>
      <c r="X85" s="21">
        <v>11</v>
      </c>
      <c r="Y85" s="21" t="str">
        <f>G161</f>
        <v>Please describe the intended result…</v>
      </c>
      <c r="Z85" s="21"/>
      <c r="AA85" s="21"/>
      <c r="AB85" s="21"/>
      <c r="AC85" s="21"/>
      <c r="AD85" s="21"/>
      <c r="AE85" s="22"/>
      <c r="AF85" s="21"/>
      <c r="AG85" s="21"/>
      <c r="AH85" s="21"/>
      <c r="AI85" s="21"/>
    </row>
    <row r="86" spans="3:35" x14ac:dyDescent="0.2">
      <c r="C86" s="21">
        <v>22</v>
      </c>
      <c r="F86" s="1"/>
      <c r="G86" s="115" t="s">
        <v>184</v>
      </c>
      <c r="H86" s="115"/>
      <c r="I86" s="115"/>
      <c r="J86" s="125" t="s">
        <v>183</v>
      </c>
      <c r="K86" s="117"/>
      <c r="L86" s="115"/>
      <c r="M86" s="422"/>
      <c r="N86" s="422"/>
      <c r="O86" s="422"/>
      <c r="P86" s="1"/>
      <c r="Q86" s="96"/>
      <c r="R86" s="96"/>
      <c r="S86" s="96"/>
      <c r="T86" s="96"/>
      <c r="U86" s="96"/>
      <c r="V86" s="21"/>
      <c r="W86" s="21" t="str">
        <f t="shared" si="1"/>
        <v xml:space="preserve"> </v>
      </c>
      <c r="X86" s="21">
        <v>12</v>
      </c>
      <c r="Y86" s="21" t="str">
        <f>G171</f>
        <v>Please describe the intended result…</v>
      </c>
      <c r="Z86" s="21"/>
      <c r="AA86" s="21"/>
      <c r="AB86" s="21"/>
      <c r="AC86" s="21"/>
      <c r="AD86" s="21"/>
      <c r="AE86" s="22"/>
      <c r="AF86" s="21"/>
      <c r="AG86" s="21"/>
      <c r="AH86" s="21"/>
      <c r="AI86" s="21"/>
    </row>
    <row r="87" spans="3:35" x14ac:dyDescent="0.2">
      <c r="C87" s="21">
        <v>23</v>
      </c>
      <c r="F87" s="1"/>
      <c r="G87" s="437" t="s">
        <v>189</v>
      </c>
      <c r="H87" s="437"/>
      <c r="I87" s="119"/>
      <c r="J87" s="118" t="s">
        <v>185</v>
      </c>
      <c r="K87" s="115" t="s">
        <v>182</v>
      </c>
      <c r="L87" s="115"/>
      <c r="M87" s="1"/>
      <c r="N87" s="1"/>
      <c r="O87" s="1"/>
      <c r="P87" s="1"/>
      <c r="Q87" s="96"/>
      <c r="R87" s="96"/>
      <c r="S87" s="96"/>
      <c r="T87" s="96"/>
      <c r="U87" s="96"/>
      <c r="V87" s="21"/>
      <c r="W87" s="21" t="str">
        <f t="shared" si="1"/>
        <v xml:space="preserve"> </v>
      </c>
      <c r="X87" s="21">
        <v>13</v>
      </c>
      <c r="Y87" s="21" t="str">
        <f>G181</f>
        <v>Please describe the intended result…</v>
      </c>
      <c r="Z87" s="21"/>
      <c r="AA87" s="21"/>
      <c r="AB87" s="21"/>
      <c r="AC87" s="21"/>
      <c r="AD87" s="21"/>
      <c r="AE87" s="22"/>
      <c r="AF87" s="21"/>
      <c r="AG87" s="21"/>
      <c r="AH87" s="21"/>
      <c r="AI87" s="21"/>
    </row>
    <row r="88" spans="3:35" x14ac:dyDescent="0.2">
      <c r="C88" s="21">
        <v>24</v>
      </c>
      <c r="F88" s="1"/>
      <c r="G88" s="116"/>
      <c r="H88" s="116"/>
      <c r="I88" s="116"/>
      <c r="J88" s="116"/>
      <c r="K88" s="116"/>
      <c r="L88" s="116"/>
      <c r="M88" s="116"/>
      <c r="N88" s="116"/>
      <c r="O88" s="116"/>
      <c r="P88" s="1"/>
      <c r="Q88" s="96"/>
      <c r="R88" s="96"/>
      <c r="S88" s="96"/>
      <c r="T88" s="96"/>
      <c r="U88" s="96"/>
      <c r="V88" s="21"/>
      <c r="W88" s="21" t="str">
        <f t="shared" si="1"/>
        <v xml:space="preserve"> </v>
      </c>
      <c r="X88" s="21">
        <v>14</v>
      </c>
      <c r="Y88" s="21" t="str">
        <f>G191</f>
        <v>Please describe the intended result…</v>
      </c>
      <c r="Z88" s="21"/>
      <c r="AA88" s="21"/>
      <c r="AB88" s="21"/>
      <c r="AC88" s="21"/>
      <c r="AD88" s="21"/>
      <c r="AE88" s="22"/>
      <c r="AF88" s="21"/>
      <c r="AG88" s="21"/>
      <c r="AH88" s="21"/>
      <c r="AI88" s="21"/>
    </row>
    <row r="89" spans="3:35" x14ac:dyDescent="0.2">
      <c r="C89" s="21">
        <v>25</v>
      </c>
      <c r="F89" s="1"/>
      <c r="G89" s="1"/>
      <c r="H89" s="1"/>
      <c r="I89" s="1"/>
      <c r="J89" s="1"/>
      <c r="K89" s="1"/>
      <c r="L89" s="1"/>
      <c r="M89" s="1"/>
      <c r="N89" s="1"/>
      <c r="O89" s="1"/>
      <c r="P89" s="1"/>
      <c r="Q89" s="96"/>
      <c r="R89" s="96"/>
      <c r="S89" s="96"/>
      <c r="T89" s="96"/>
      <c r="U89" s="96"/>
      <c r="V89" s="21"/>
      <c r="W89" s="21" t="str">
        <f t="shared" si="1"/>
        <v xml:space="preserve"> </v>
      </c>
      <c r="X89" s="21">
        <v>15</v>
      </c>
      <c r="Y89" s="21" t="str">
        <f>G201</f>
        <v>Please describe the intended result…</v>
      </c>
      <c r="Z89" s="21"/>
      <c r="AA89" s="21"/>
      <c r="AB89" s="21"/>
      <c r="AC89" s="21"/>
      <c r="AD89" s="21"/>
      <c r="AE89" s="22"/>
      <c r="AF89" s="21"/>
      <c r="AG89" s="21"/>
      <c r="AH89" s="21"/>
      <c r="AI89" s="21"/>
    </row>
    <row r="90" spans="3:35" x14ac:dyDescent="0.2">
      <c r="C90" s="21">
        <v>26</v>
      </c>
      <c r="F90" s="1"/>
      <c r="G90" s="12" t="s">
        <v>201</v>
      </c>
      <c r="H90" s="1"/>
      <c r="I90" s="1"/>
      <c r="J90" s="1"/>
      <c r="K90" s="1"/>
      <c r="L90" s="18"/>
      <c r="M90" s="439" t="s">
        <v>70</v>
      </c>
      <c r="N90" s="440"/>
      <c r="O90" s="440"/>
      <c r="P90" s="1"/>
      <c r="Q90" s="96"/>
      <c r="R90" s="96"/>
      <c r="S90" s="96"/>
      <c r="T90" s="96"/>
      <c r="U90" s="96"/>
      <c r="V90" s="96"/>
      <c r="W90" s="96"/>
      <c r="X90" s="22"/>
      <c r="Y90" s="22"/>
      <c r="Z90" s="22"/>
      <c r="AA90" s="22"/>
      <c r="AB90" s="22"/>
      <c r="AC90" s="22"/>
      <c r="AD90" s="22"/>
      <c r="AE90" s="22"/>
      <c r="AF90" s="21"/>
      <c r="AG90" s="21"/>
      <c r="AH90" s="21"/>
      <c r="AI90" s="21"/>
    </row>
    <row r="91" spans="3:35" ht="12.75" customHeight="1" x14ac:dyDescent="0.2">
      <c r="C91" s="21">
        <v>27</v>
      </c>
      <c r="F91" s="1"/>
      <c r="G91" s="421" t="s">
        <v>216</v>
      </c>
      <c r="H91" s="421"/>
      <c r="I91" s="421"/>
      <c r="J91" s="421"/>
      <c r="K91" s="421"/>
      <c r="L91" s="76"/>
      <c r="M91" s="422" t="s">
        <v>76</v>
      </c>
      <c r="N91" s="422"/>
      <c r="O91" s="422"/>
      <c r="P91" s="1"/>
      <c r="Q91" s="96"/>
      <c r="R91" s="96"/>
      <c r="S91" s="96"/>
      <c r="T91" s="96"/>
      <c r="U91" s="96"/>
      <c r="V91" s="96"/>
      <c r="W91" s="96"/>
      <c r="X91" s="22"/>
      <c r="Y91" s="21"/>
      <c r="Z91" s="21"/>
      <c r="AA91" s="21"/>
      <c r="AB91" s="21"/>
      <c r="AC91" s="21"/>
      <c r="AD91" s="21"/>
      <c r="AE91" s="21"/>
      <c r="AF91" s="21"/>
      <c r="AG91" s="21"/>
      <c r="AH91" s="21"/>
      <c r="AI91" s="21"/>
    </row>
    <row r="92" spans="3:35" x14ac:dyDescent="0.2">
      <c r="C92" s="21">
        <v>28</v>
      </c>
      <c r="F92" s="1"/>
      <c r="G92" s="421"/>
      <c r="H92" s="421"/>
      <c r="I92" s="421"/>
      <c r="J92" s="421"/>
      <c r="K92" s="421"/>
      <c r="L92" s="76"/>
      <c r="M92" s="422"/>
      <c r="N92" s="422"/>
      <c r="O92" s="422"/>
      <c r="P92" s="1"/>
      <c r="Q92" s="96"/>
      <c r="R92" s="96"/>
      <c r="S92" s="96"/>
      <c r="T92" s="96"/>
      <c r="U92" s="96"/>
      <c r="V92" s="96"/>
      <c r="W92" s="96"/>
      <c r="X92" s="22"/>
      <c r="Y92" s="21"/>
      <c r="Z92" s="21"/>
      <c r="AA92" s="21"/>
      <c r="AB92" s="21"/>
      <c r="AC92" s="21"/>
      <c r="AD92" s="21"/>
      <c r="AE92" s="21"/>
      <c r="AF92" s="21"/>
      <c r="AG92" s="21"/>
      <c r="AH92" s="21"/>
      <c r="AI92" s="21"/>
    </row>
    <row r="93" spans="3:35" x14ac:dyDescent="0.2">
      <c r="C93" s="21">
        <v>29</v>
      </c>
      <c r="F93" s="1"/>
      <c r="G93" s="421"/>
      <c r="H93" s="421"/>
      <c r="I93" s="421"/>
      <c r="J93" s="421"/>
      <c r="K93" s="421"/>
      <c r="L93" s="1"/>
      <c r="M93" s="422"/>
      <c r="N93" s="422"/>
      <c r="O93" s="422"/>
      <c r="P93" s="1"/>
      <c r="Q93" s="96"/>
      <c r="R93" s="96"/>
      <c r="S93" s="96"/>
      <c r="T93" s="96"/>
      <c r="U93" s="96"/>
      <c r="V93" s="96"/>
      <c r="W93" s="96"/>
      <c r="X93" s="22"/>
      <c r="Y93" s="21"/>
      <c r="Z93" s="21"/>
      <c r="AA93" s="21"/>
      <c r="AB93" s="21"/>
      <c r="AC93" s="21"/>
      <c r="AD93" s="21"/>
      <c r="AE93" s="21"/>
      <c r="AF93" s="21"/>
      <c r="AG93" s="21"/>
      <c r="AH93" s="21"/>
      <c r="AI93" s="21"/>
    </row>
    <row r="94" spans="3:35" x14ac:dyDescent="0.2">
      <c r="C94" s="21">
        <v>30</v>
      </c>
      <c r="F94" s="1"/>
      <c r="G94" s="421"/>
      <c r="H94" s="421"/>
      <c r="I94" s="421"/>
      <c r="J94" s="421"/>
      <c r="K94" s="421"/>
      <c r="L94" s="1"/>
      <c r="M94" s="438" t="s">
        <v>73</v>
      </c>
      <c r="N94" s="438"/>
      <c r="O94" s="438"/>
      <c r="P94" s="1"/>
      <c r="Q94" s="96"/>
      <c r="R94" s="96"/>
      <c r="S94" s="96"/>
      <c r="T94" s="96"/>
      <c r="U94" s="96"/>
      <c r="V94" s="96"/>
      <c r="W94" s="96"/>
      <c r="X94" s="22"/>
      <c r="Y94" s="21"/>
      <c r="Z94" s="21"/>
      <c r="AA94" s="21"/>
      <c r="AB94" s="21"/>
      <c r="AC94" s="21"/>
      <c r="AD94" s="21"/>
      <c r="AE94" s="21"/>
      <c r="AF94" s="21"/>
      <c r="AG94" s="21"/>
      <c r="AH94" s="21"/>
      <c r="AI94" s="21"/>
    </row>
    <row r="95" spans="3:35" ht="12.75" customHeight="1" x14ac:dyDescent="0.2">
      <c r="C95" s="21">
        <v>31</v>
      </c>
      <c r="F95" s="1"/>
      <c r="G95" s="115"/>
      <c r="H95" s="115"/>
      <c r="I95" s="115"/>
      <c r="J95" s="115"/>
      <c r="K95" s="115"/>
      <c r="L95" s="115"/>
      <c r="M95" s="422" t="s">
        <v>76</v>
      </c>
      <c r="N95" s="422"/>
      <c r="O95" s="422"/>
      <c r="P95" s="1"/>
      <c r="Q95" s="96"/>
      <c r="R95" s="96"/>
      <c r="S95" s="96"/>
      <c r="T95" s="96"/>
      <c r="U95" s="96"/>
      <c r="V95" s="96"/>
      <c r="W95" s="96"/>
      <c r="X95" s="22"/>
      <c r="Y95" s="21"/>
      <c r="Z95" s="21"/>
      <c r="AA95" s="21"/>
      <c r="AB95" s="21"/>
      <c r="AC95" s="21"/>
      <c r="AD95" s="21"/>
      <c r="AE95" s="21"/>
      <c r="AF95" s="21"/>
      <c r="AG95" s="21"/>
      <c r="AH95" s="21"/>
      <c r="AI95" s="21"/>
    </row>
    <row r="96" spans="3:35" x14ac:dyDescent="0.2">
      <c r="C96" s="21">
        <v>32</v>
      </c>
      <c r="F96" s="1"/>
      <c r="G96" s="115" t="s">
        <v>184</v>
      </c>
      <c r="H96" s="115"/>
      <c r="I96" s="115"/>
      <c r="J96" s="125" t="s">
        <v>183</v>
      </c>
      <c r="K96" s="117"/>
      <c r="L96" s="115"/>
      <c r="M96" s="422"/>
      <c r="N96" s="422"/>
      <c r="O96" s="422"/>
      <c r="P96" s="1"/>
      <c r="Q96" s="96"/>
      <c r="R96" s="96"/>
      <c r="S96" s="96"/>
      <c r="T96" s="96"/>
      <c r="U96" s="96"/>
      <c r="V96" s="96"/>
      <c r="W96" s="96"/>
      <c r="X96" s="22"/>
      <c r="Y96" s="21"/>
      <c r="Z96" s="21"/>
      <c r="AA96" s="21"/>
      <c r="AB96" s="21"/>
      <c r="AC96" s="21"/>
      <c r="AD96" s="21"/>
      <c r="AE96" s="21"/>
      <c r="AF96" s="21"/>
      <c r="AG96" s="21"/>
      <c r="AH96" s="21"/>
      <c r="AI96" s="21"/>
    </row>
    <row r="97" spans="3:35" x14ac:dyDescent="0.2">
      <c r="C97" s="21">
        <v>33</v>
      </c>
      <c r="F97" s="1"/>
      <c r="G97" s="437" t="s">
        <v>189</v>
      </c>
      <c r="H97" s="437"/>
      <c r="I97" s="119"/>
      <c r="J97" s="118" t="s">
        <v>185</v>
      </c>
      <c r="K97" s="115" t="s">
        <v>182</v>
      </c>
      <c r="L97" s="115"/>
      <c r="M97" s="1"/>
      <c r="N97" s="1"/>
      <c r="O97" s="1"/>
      <c r="P97" s="1"/>
      <c r="Q97" s="96"/>
      <c r="R97" s="96"/>
      <c r="S97" s="96"/>
      <c r="T97" s="96"/>
      <c r="U97" s="96"/>
      <c r="V97" s="96"/>
      <c r="W97" s="96"/>
      <c r="X97" s="21"/>
      <c r="Y97" s="21"/>
      <c r="Z97" s="21"/>
      <c r="AA97" s="21"/>
      <c r="AB97" s="21"/>
      <c r="AC97" s="21"/>
      <c r="AD97" s="21"/>
      <c r="AE97" s="21"/>
      <c r="AF97" s="21"/>
      <c r="AG97" s="21"/>
      <c r="AH97" s="21"/>
      <c r="AI97" s="21"/>
    </row>
    <row r="98" spans="3:35" x14ac:dyDescent="0.2">
      <c r="C98" s="21">
        <v>34</v>
      </c>
      <c r="F98" s="1"/>
      <c r="G98" s="116"/>
      <c r="H98" s="116"/>
      <c r="I98" s="116"/>
      <c r="J98" s="116"/>
      <c r="K98" s="116"/>
      <c r="L98" s="116"/>
      <c r="M98" s="116"/>
      <c r="N98" s="116"/>
      <c r="O98" s="116"/>
      <c r="P98" s="1"/>
      <c r="Q98" s="96"/>
      <c r="R98" s="96"/>
      <c r="S98" s="96"/>
      <c r="T98" s="96"/>
      <c r="U98" s="96"/>
      <c r="V98" s="96"/>
      <c r="W98" s="96"/>
      <c r="X98" s="21"/>
      <c r="Y98" s="21"/>
      <c r="Z98" s="21"/>
      <c r="AA98" s="21"/>
      <c r="AB98" s="21"/>
      <c r="AC98" s="21"/>
      <c r="AD98" s="21"/>
      <c r="AE98" s="21"/>
      <c r="AF98" s="21"/>
      <c r="AG98" s="21"/>
      <c r="AH98" s="21"/>
      <c r="AI98" s="21"/>
    </row>
    <row r="99" spans="3:35" x14ac:dyDescent="0.2">
      <c r="C99" s="21">
        <v>35</v>
      </c>
      <c r="F99" s="1"/>
      <c r="G99" s="1"/>
      <c r="H99" s="1"/>
      <c r="I99" s="1"/>
      <c r="J99" s="1"/>
      <c r="K99" s="1"/>
      <c r="L99" s="1"/>
      <c r="M99" s="1"/>
      <c r="N99" s="1"/>
      <c r="O99" s="1"/>
      <c r="P99" s="1"/>
      <c r="Q99" s="96"/>
      <c r="R99" s="96"/>
      <c r="S99" s="96"/>
      <c r="T99" s="96"/>
      <c r="U99" s="96"/>
      <c r="V99" s="96"/>
      <c r="W99" s="96"/>
      <c r="X99" s="21"/>
      <c r="Y99" s="21"/>
      <c r="Z99" s="21"/>
      <c r="AA99" s="21"/>
      <c r="AB99" s="21"/>
      <c r="AC99" s="21"/>
      <c r="AD99" s="21"/>
      <c r="AE99" s="21"/>
      <c r="AF99" s="21"/>
      <c r="AG99" s="21"/>
      <c r="AH99" s="21"/>
      <c r="AI99" s="21"/>
    </row>
    <row r="100" spans="3:35" x14ac:dyDescent="0.2">
      <c r="C100" s="21">
        <v>36</v>
      </c>
      <c r="F100" s="1"/>
      <c r="G100" s="12" t="s">
        <v>202</v>
      </c>
      <c r="H100" s="1"/>
      <c r="I100" s="1"/>
      <c r="J100" s="1"/>
      <c r="K100" s="1"/>
      <c r="L100" s="18"/>
      <c r="M100" s="439" t="s">
        <v>70</v>
      </c>
      <c r="N100" s="440"/>
      <c r="O100" s="440"/>
      <c r="P100" s="1"/>
      <c r="Q100" s="96"/>
      <c r="R100" s="96"/>
      <c r="S100" s="96"/>
      <c r="T100" s="96"/>
      <c r="U100" s="96"/>
      <c r="V100" s="96"/>
      <c r="W100" s="96"/>
      <c r="X100" s="21"/>
      <c r="Y100" s="21"/>
      <c r="Z100" s="21"/>
      <c r="AA100" s="21"/>
      <c r="AB100" s="21"/>
      <c r="AC100" s="21"/>
      <c r="AD100" s="21"/>
      <c r="AE100" s="21"/>
      <c r="AF100" s="21"/>
      <c r="AG100" s="21"/>
      <c r="AH100" s="21"/>
      <c r="AI100" s="21"/>
    </row>
    <row r="101" spans="3:35" ht="12.75" customHeight="1" x14ac:dyDescent="0.2">
      <c r="C101" s="21">
        <v>37</v>
      </c>
      <c r="F101" s="1"/>
      <c r="G101" s="421" t="s">
        <v>216</v>
      </c>
      <c r="H101" s="421"/>
      <c r="I101" s="421"/>
      <c r="J101" s="421"/>
      <c r="K101" s="421"/>
      <c r="L101" s="76"/>
      <c r="M101" s="422" t="s">
        <v>76</v>
      </c>
      <c r="N101" s="422"/>
      <c r="O101" s="422"/>
      <c r="P101" s="1"/>
      <c r="Q101" s="96"/>
      <c r="R101" s="96"/>
      <c r="S101" s="96"/>
      <c r="T101" s="96"/>
      <c r="U101" s="96"/>
      <c r="V101" s="96"/>
      <c r="W101" s="96"/>
      <c r="X101" s="21"/>
      <c r="Y101" s="21"/>
      <c r="Z101" s="21"/>
      <c r="AA101" s="21"/>
      <c r="AB101" s="21"/>
      <c r="AC101" s="21"/>
      <c r="AD101" s="21"/>
      <c r="AE101" s="21"/>
      <c r="AF101" s="21"/>
      <c r="AG101" s="21"/>
      <c r="AH101" s="21"/>
      <c r="AI101" s="21"/>
    </row>
    <row r="102" spans="3:35" x14ac:dyDescent="0.2">
      <c r="C102" s="21">
        <v>38</v>
      </c>
      <c r="F102" s="1"/>
      <c r="G102" s="421"/>
      <c r="H102" s="421"/>
      <c r="I102" s="421"/>
      <c r="J102" s="421"/>
      <c r="K102" s="421"/>
      <c r="L102" s="76"/>
      <c r="M102" s="422"/>
      <c r="N102" s="422"/>
      <c r="O102" s="422"/>
      <c r="P102" s="1"/>
      <c r="Q102" s="96"/>
      <c r="R102" s="96"/>
      <c r="S102" s="96"/>
      <c r="T102" s="96"/>
      <c r="U102" s="96"/>
      <c r="V102" s="96"/>
      <c r="W102" s="96"/>
      <c r="X102" s="21"/>
      <c r="Y102" s="21"/>
      <c r="Z102" s="21"/>
      <c r="AA102" s="21"/>
      <c r="AB102" s="21"/>
      <c r="AC102" s="21"/>
      <c r="AD102" s="21"/>
      <c r="AE102" s="21"/>
      <c r="AF102" s="21"/>
      <c r="AG102" s="21"/>
      <c r="AH102" s="21"/>
      <c r="AI102" s="21"/>
    </row>
    <row r="103" spans="3:35" x14ac:dyDescent="0.2">
      <c r="C103" s="21">
        <v>39</v>
      </c>
      <c r="F103" s="1"/>
      <c r="G103" s="421"/>
      <c r="H103" s="421"/>
      <c r="I103" s="421"/>
      <c r="J103" s="421"/>
      <c r="K103" s="421"/>
      <c r="L103" s="1"/>
      <c r="M103" s="422"/>
      <c r="N103" s="422"/>
      <c r="O103" s="422"/>
      <c r="P103" s="1"/>
      <c r="Q103" s="96"/>
      <c r="R103" s="96"/>
      <c r="S103" s="96"/>
      <c r="T103" s="96"/>
      <c r="U103" s="96"/>
      <c r="V103" s="96"/>
      <c r="W103" s="96"/>
      <c r="X103" s="21"/>
      <c r="Y103" s="21"/>
      <c r="Z103" s="21"/>
      <c r="AA103" s="21"/>
      <c r="AB103" s="21"/>
      <c r="AC103" s="21"/>
      <c r="AD103" s="21"/>
      <c r="AE103" s="21"/>
      <c r="AF103" s="21"/>
      <c r="AG103" s="21"/>
      <c r="AH103" s="21"/>
      <c r="AI103" s="21"/>
    </row>
    <row r="104" spans="3:35" x14ac:dyDescent="0.2">
      <c r="C104" s="21">
        <v>40</v>
      </c>
      <c r="F104" s="1"/>
      <c r="G104" s="421"/>
      <c r="H104" s="421"/>
      <c r="I104" s="421"/>
      <c r="J104" s="421"/>
      <c r="K104" s="421"/>
      <c r="L104" s="1"/>
      <c r="M104" s="438" t="s">
        <v>73</v>
      </c>
      <c r="N104" s="438"/>
      <c r="O104" s="438"/>
      <c r="P104" s="1"/>
      <c r="Q104" s="96"/>
      <c r="R104" s="96"/>
      <c r="S104" s="96"/>
      <c r="T104" s="96"/>
      <c r="U104" s="96"/>
      <c r="V104" s="96"/>
      <c r="W104" s="96"/>
      <c r="X104" s="21"/>
      <c r="Y104" s="21"/>
      <c r="Z104" s="21"/>
      <c r="AA104" s="21"/>
      <c r="AB104" s="21"/>
      <c r="AC104" s="21"/>
      <c r="AD104" s="21"/>
      <c r="AE104" s="21"/>
      <c r="AF104" s="21"/>
      <c r="AG104" s="21"/>
      <c r="AH104" s="21"/>
      <c r="AI104" s="21"/>
    </row>
    <row r="105" spans="3:35" ht="12.75" customHeight="1" x14ac:dyDescent="0.2">
      <c r="C105" s="21">
        <v>41</v>
      </c>
      <c r="F105" s="1"/>
      <c r="G105" s="115"/>
      <c r="H105" s="115"/>
      <c r="I105" s="115"/>
      <c r="J105" s="115"/>
      <c r="K105" s="115"/>
      <c r="L105" s="115"/>
      <c r="M105" s="422" t="s">
        <v>76</v>
      </c>
      <c r="N105" s="422"/>
      <c r="O105" s="422"/>
      <c r="P105" s="1"/>
      <c r="Q105" s="96"/>
      <c r="R105" s="96"/>
      <c r="S105" s="96"/>
      <c r="T105" s="96"/>
      <c r="U105" s="96"/>
      <c r="V105" s="96"/>
      <c r="W105" s="96"/>
      <c r="X105" s="21"/>
      <c r="Y105" s="21"/>
      <c r="Z105" s="21"/>
      <c r="AA105" s="21"/>
      <c r="AB105" s="21"/>
      <c r="AC105" s="21"/>
      <c r="AD105" s="21"/>
      <c r="AE105" s="21"/>
      <c r="AF105" s="21"/>
      <c r="AG105" s="21"/>
      <c r="AH105" s="21"/>
      <c r="AI105" s="21"/>
    </row>
    <row r="106" spans="3:35" x14ac:dyDescent="0.2">
      <c r="C106" s="21">
        <v>42</v>
      </c>
      <c r="F106" s="1"/>
      <c r="G106" s="115" t="s">
        <v>184</v>
      </c>
      <c r="H106" s="115"/>
      <c r="I106" s="115"/>
      <c r="J106" s="125" t="s">
        <v>183</v>
      </c>
      <c r="K106" s="117"/>
      <c r="L106" s="115"/>
      <c r="M106" s="422"/>
      <c r="N106" s="422"/>
      <c r="O106" s="422"/>
      <c r="P106" s="1"/>
      <c r="Q106" s="96"/>
      <c r="R106" s="96"/>
      <c r="S106" s="96"/>
      <c r="T106" s="96"/>
      <c r="U106" s="96"/>
      <c r="V106" s="96"/>
      <c r="W106" s="96"/>
      <c r="X106" s="21"/>
      <c r="Y106" s="21"/>
      <c r="Z106" s="21"/>
      <c r="AA106" s="21"/>
      <c r="AB106" s="21"/>
      <c r="AC106" s="21"/>
      <c r="AD106" s="21"/>
      <c r="AE106" s="21"/>
      <c r="AF106" s="21"/>
      <c r="AG106" s="21"/>
      <c r="AH106" s="21"/>
      <c r="AI106" s="21"/>
    </row>
    <row r="107" spans="3:35" x14ac:dyDescent="0.2">
      <c r="C107" s="21">
        <v>43</v>
      </c>
      <c r="F107" s="1"/>
      <c r="G107" s="437" t="s">
        <v>189</v>
      </c>
      <c r="H107" s="437"/>
      <c r="I107" s="119"/>
      <c r="J107" s="118" t="s">
        <v>185</v>
      </c>
      <c r="K107" s="115" t="s">
        <v>182</v>
      </c>
      <c r="L107" s="115"/>
      <c r="M107" s="1"/>
      <c r="N107" s="1"/>
      <c r="O107" s="1"/>
      <c r="P107" s="1"/>
      <c r="Q107" s="96"/>
      <c r="R107" s="96"/>
      <c r="S107" s="96"/>
      <c r="T107" s="96"/>
      <c r="U107" s="96"/>
      <c r="V107" s="96"/>
      <c r="W107" s="96"/>
      <c r="X107" s="21"/>
      <c r="Y107" s="21"/>
      <c r="Z107" s="21"/>
      <c r="AA107" s="21"/>
      <c r="AB107" s="21"/>
      <c r="AC107" s="21"/>
      <c r="AD107" s="21"/>
      <c r="AE107" s="21"/>
      <c r="AF107" s="21"/>
      <c r="AG107" s="21"/>
      <c r="AH107" s="21"/>
      <c r="AI107" s="21"/>
    </row>
    <row r="108" spans="3:35" x14ac:dyDescent="0.2">
      <c r="C108" s="21">
        <v>44</v>
      </c>
      <c r="F108" s="1"/>
      <c r="G108" s="116"/>
      <c r="H108" s="116"/>
      <c r="I108" s="116"/>
      <c r="J108" s="116"/>
      <c r="K108" s="116"/>
      <c r="L108" s="116"/>
      <c r="M108" s="116"/>
      <c r="N108" s="116"/>
      <c r="O108" s="116"/>
      <c r="P108" s="1"/>
      <c r="Q108" s="96"/>
      <c r="R108" s="96"/>
      <c r="S108" s="96"/>
      <c r="T108" s="96"/>
      <c r="U108" s="96"/>
      <c r="V108" s="96"/>
      <c r="W108" s="96"/>
      <c r="X108" s="21"/>
      <c r="Y108" s="21"/>
      <c r="Z108" s="21"/>
      <c r="AA108" s="21"/>
      <c r="AB108" s="21"/>
      <c r="AC108" s="21"/>
      <c r="AD108" s="21"/>
      <c r="AE108" s="21"/>
      <c r="AF108" s="21"/>
      <c r="AG108" s="21"/>
      <c r="AH108" s="21"/>
      <c r="AI108" s="21"/>
    </row>
    <row r="109" spans="3:35" x14ac:dyDescent="0.2">
      <c r="C109" s="21">
        <v>45</v>
      </c>
      <c r="F109" s="1"/>
      <c r="G109" s="1"/>
      <c r="H109" s="1"/>
      <c r="I109" s="1"/>
      <c r="J109" s="1"/>
      <c r="K109" s="1"/>
      <c r="L109" s="1"/>
      <c r="M109" s="1"/>
      <c r="N109" s="1"/>
      <c r="O109" s="1"/>
      <c r="P109" s="1"/>
      <c r="Q109" s="96"/>
      <c r="R109" s="96"/>
      <c r="S109" s="96"/>
      <c r="T109" s="96"/>
      <c r="U109" s="96"/>
      <c r="V109" s="96"/>
      <c r="W109" s="96"/>
      <c r="X109" s="96"/>
      <c r="Y109" s="21"/>
      <c r="Z109" s="21"/>
      <c r="AA109" s="21"/>
      <c r="AB109" s="21"/>
      <c r="AC109" s="21"/>
      <c r="AD109" s="21"/>
      <c r="AE109" s="21"/>
      <c r="AF109" s="21"/>
      <c r="AG109" s="21"/>
      <c r="AH109" s="21"/>
      <c r="AI109" s="21"/>
    </row>
    <row r="110" spans="3:35" x14ac:dyDescent="0.2">
      <c r="C110" s="21">
        <v>46</v>
      </c>
      <c r="F110" s="1"/>
      <c r="G110" s="12" t="s">
        <v>203</v>
      </c>
      <c r="H110" s="1"/>
      <c r="I110" s="1"/>
      <c r="J110" s="1"/>
      <c r="K110" s="1"/>
      <c r="L110" s="18"/>
      <c r="M110" s="439" t="s">
        <v>70</v>
      </c>
      <c r="N110" s="440"/>
      <c r="O110" s="440"/>
      <c r="P110" s="1"/>
      <c r="Q110" s="96"/>
      <c r="R110" s="96"/>
      <c r="S110" s="96"/>
      <c r="T110" s="96"/>
      <c r="U110" s="96"/>
      <c r="V110" s="96"/>
      <c r="W110" s="96"/>
      <c r="X110" s="96"/>
      <c r="Y110" s="21"/>
      <c r="Z110" s="21"/>
      <c r="AA110" s="21"/>
      <c r="AB110" s="21"/>
      <c r="AC110" s="21"/>
      <c r="AD110" s="21"/>
      <c r="AE110" s="21"/>
      <c r="AF110" s="21"/>
      <c r="AG110" s="21"/>
      <c r="AH110" s="21"/>
      <c r="AI110" s="21"/>
    </row>
    <row r="111" spans="3:35" x14ac:dyDescent="0.2">
      <c r="C111" s="21">
        <v>47</v>
      </c>
      <c r="F111" s="1"/>
      <c r="G111" s="421" t="s">
        <v>216</v>
      </c>
      <c r="H111" s="421"/>
      <c r="I111" s="421"/>
      <c r="J111" s="421"/>
      <c r="K111" s="421"/>
      <c r="L111" s="76"/>
      <c r="M111" s="422" t="s">
        <v>76</v>
      </c>
      <c r="N111" s="422"/>
      <c r="O111" s="422"/>
      <c r="P111" s="1"/>
      <c r="Q111" s="96"/>
      <c r="R111" s="96"/>
      <c r="S111" s="96"/>
      <c r="T111" s="96"/>
      <c r="U111" s="96"/>
      <c r="V111" s="96"/>
      <c r="W111" s="96"/>
      <c r="X111" s="96"/>
      <c r="Y111" s="21"/>
      <c r="Z111" s="21"/>
      <c r="AA111" s="21"/>
      <c r="AB111" s="21"/>
      <c r="AC111" s="21"/>
      <c r="AD111" s="21"/>
      <c r="AE111" s="21"/>
      <c r="AF111" s="21"/>
      <c r="AG111" s="21"/>
      <c r="AH111" s="21"/>
      <c r="AI111" s="21"/>
    </row>
    <row r="112" spans="3:35" x14ac:dyDescent="0.2">
      <c r="C112" s="21">
        <v>48</v>
      </c>
      <c r="F112" s="1"/>
      <c r="G112" s="421"/>
      <c r="H112" s="421"/>
      <c r="I112" s="421"/>
      <c r="J112" s="421"/>
      <c r="K112" s="421"/>
      <c r="L112" s="76"/>
      <c r="M112" s="422"/>
      <c r="N112" s="422"/>
      <c r="O112" s="422"/>
      <c r="P112" s="1"/>
      <c r="Q112" s="96"/>
      <c r="R112" s="96"/>
      <c r="S112" s="96"/>
      <c r="T112" s="96"/>
      <c r="U112" s="96"/>
      <c r="V112" s="96"/>
      <c r="W112" s="96"/>
      <c r="X112" s="96"/>
      <c r="Y112" s="21"/>
      <c r="Z112" s="21"/>
      <c r="AA112" s="21"/>
      <c r="AB112" s="21"/>
      <c r="AC112" s="21"/>
      <c r="AD112" s="21"/>
      <c r="AE112" s="21"/>
      <c r="AF112" s="21"/>
      <c r="AG112" s="21"/>
      <c r="AH112" s="21"/>
      <c r="AI112" s="21"/>
    </row>
    <row r="113" spans="6:35" x14ac:dyDescent="0.2">
      <c r="F113" s="1"/>
      <c r="G113" s="421"/>
      <c r="H113" s="421"/>
      <c r="I113" s="421"/>
      <c r="J113" s="421"/>
      <c r="K113" s="421"/>
      <c r="L113" s="1"/>
      <c r="M113" s="422"/>
      <c r="N113" s="422"/>
      <c r="O113" s="422"/>
      <c r="P113" s="1"/>
      <c r="Q113" s="96"/>
      <c r="R113" s="96"/>
      <c r="S113" s="96"/>
      <c r="T113" s="96"/>
      <c r="U113" s="96"/>
      <c r="V113" s="96"/>
      <c r="W113" s="96"/>
      <c r="X113" s="96"/>
      <c r="Y113" s="21"/>
      <c r="Z113" s="21"/>
      <c r="AA113" s="21"/>
      <c r="AB113" s="21"/>
      <c r="AC113" s="21"/>
      <c r="AD113" s="21"/>
      <c r="AE113" s="21"/>
      <c r="AF113" s="21"/>
      <c r="AG113" s="21"/>
      <c r="AH113" s="21"/>
      <c r="AI113" s="21"/>
    </row>
    <row r="114" spans="6:35" x14ac:dyDescent="0.2">
      <c r="F114" s="1"/>
      <c r="G114" s="421"/>
      <c r="H114" s="421"/>
      <c r="I114" s="421"/>
      <c r="J114" s="421"/>
      <c r="K114" s="421"/>
      <c r="L114" s="1"/>
      <c r="M114" s="438" t="s">
        <v>73</v>
      </c>
      <c r="N114" s="438"/>
      <c r="O114" s="438"/>
      <c r="P114" s="1"/>
      <c r="Q114" s="96"/>
      <c r="R114" s="96"/>
      <c r="S114" s="96"/>
      <c r="T114" s="96"/>
      <c r="U114" s="96"/>
      <c r="V114" s="96"/>
      <c r="W114" s="96"/>
      <c r="X114" s="96"/>
      <c r="Y114" s="21"/>
      <c r="Z114" s="21"/>
      <c r="AA114" s="21"/>
      <c r="AB114" s="21"/>
      <c r="AC114" s="21"/>
      <c r="AD114" s="21"/>
      <c r="AE114" s="21"/>
      <c r="AF114" s="21"/>
      <c r="AG114" s="21"/>
      <c r="AH114" s="21"/>
      <c r="AI114" s="21"/>
    </row>
    <row r="115" spans="6:35" ht="12.75" customHeight="1" x14ac:dyDescent="0.2">
      <c r="F115" s="1"/>
      <c r="G115" s="115"/>
      <c r="H115" s="115"/>
      <c r="I115" s="115"/>
      <c r="J115" s="115"/>
      <c r="K115" s="115"/>
      <c r="L115" s="115"/>
      <c r="M115" s="422" t="s">
        <v>76</v>
      </c>
      <c r="N115" s="422"/>
      <c r="O115" s="422"/>
      <c r="P115" s="1"/>
      <c r="Q115" s="96"/>
      <c r="R115" s="96"/>
      <c r="S115" s="96"/>
      <c r="T115" s="96"/>
      <c r="U115" s="96"/>
      <c r="V115" s="96"/>
      <c r="W115" s="96"/>
      <c r="X115" s="96"/>
      <c r="Y115" s="21"/>
      <c r="Z115" s="21"/>
      <c r="AA115" s="21"/>
      <c r="AB115" s="21"/>
      <c r="AC115" s="21"/>
      <c r="AD115" s="21"/>
      <c r="AE115" s="21"/>
      <c r="AF115" s="21"/>
      <c r="AG115" s="21"/>
      <c r="AH115" s="21"/>
      <c r="AI115" s="21"/>
    </row>
    <row r="116" spans="6:35" x14ac:dyDescent="0.2">
      <c r="F116" s="1"/>
      <c r="G116" s="115" t="s">
        <v>184</v>
      </c>
      <c r="H116" s="115"/>
      <c r="I116" s="115"/>
      <c r="J116" s="125" t="s">
        <v>183</v>
      </c>
      <c r="K116" s="117"/>
      <c r="L116" s="115"/>
      <c r="M116" s="422"/>
      <c r="N116" s="422"/>
      <c r="O116" s="422"/>
      <c r="P116" s="1"/>
      <c r="Q116" s="96"/>
      <c r="R116" s="96"/>
      <c r="S116" s="96"/>
      <c r="T116" s="96"/>
      <c r="U116" s="96"/>
      <c r="V116" s="96"/>
      <c r="W116" s="96"/>
      <c r="X116" s="96"/>
      <c r="Y116" s="21"/>
      <c r="Z116" s="21"/>
      <c r="AA116" s="21"/>
      <c r="AB116" s="21"/>
      <c r="AC116" s="21"/>
      <c r="AD116" s="21"/>
      <c r="AE116" s="21"/>
      <c r="AF116" s="21"/>
      <c r="AG116" s="21"/>
      <c r="AH116" s="21"/>
      <c r="AI116" s="21"/>
    </row>
    <row r="117" spans="6:35" x14ac:dyDescent="0.2">
      <c r="F117" s="1"/>
      <c r="G117" s="437" t="s">
        <v>189</v>
      </c>
      <c r="H117" s="437"/>
      <c r="I117" s="119"/>
      <c r="J117" s="118" t="s">
        <v>185</v>
      </c>
      <c r="K117" s="115" t="s">
        <v>182</v>
      </c>
      <c r="L117" s="115"/>
      <c r="M117" s="1"/>
      <c r="N117" s="1"/>
      <c r="O117" s="1"/>
      <c r="P117" s="1"/>
      <c r="Q117" s="96"/>
      <c r="R117" s="96"/>
      <c r="S117" s="96"/>
      <c r="T117" s="96"/>
      <c r="U117" s="96"/>
      <c r="V117" s="96"/>
      <c r="W117" s="96"/>
      <c r="X117" s="96"/>
      <c r="Y117" s="21"/>
      <c r="Z117" s="21"/>
      <c r="AA117" s="21"/>
      <c r="AB117" s="21"/>
      <c r="AC117" s="21"/>
      <c r="AD117" s="21"/>
      <c r="AE117" s="21"/>
      <c r="AF117" s="21"/>
      <c r="AG117" s="21"/>
      <c r="AH117" s="21"/>
      <c r="AI117" s="21"/>
    </row>
    <row r="118" spans="6:35" x14ac:dyDescent="0.2">
      <c r="F118" s="1"/>
      <c r="G118" s="116"/>
      <c r="H118" s="116"/>
      <c r="I118" s="116"/>
      <c r="J118" s="116"/>
      <c r="K118" s="116"/>
      <c r="L118" s="116"/>
      <c r="M118" s="116"/>
      <c r="N118" s="116"/>
      <c r="O118" s="116"/>
      <c r="P118" s="1"/>
      <c r="Q118" s="96"/>
      <c r="R118" s="96"/>
      <c r="S118" s="96"/>
      <c r="T118" s="96"/>
      <c r="U118" s="96"/>
      <c r="V118" s="96"/>
      <c r="W118" s="96"/>
      <c r="X118" s="96"/>
      <c r="Y118" s="21"/>
      <c r="Z118" s="21"/>
      <c r="AA118" s="21"/>
      <c r="AB118" s="21"/>
      <c r="AC118" s="21"/>
      <c r="AD118" s="21"/>
      <c r="AE118" s="21"/>
      <c r="AF118" s="21"/>
      <c r="AG118" s="21"/>
      <c r="AH118" s="21"/>
      <c r="AI118" s="21"/>
    </row>
    <row r="119" spans="6:35" x14ac:dyDescent="0.2">
      <c r="F119" s="1"/>
      <c r="G119" s="1"/>
      <c r="H119" s="1"/>
      <c r="I119" s="1"/>
      <c r="J119" s="1"/>
      <c r="K119" s="1"/>
      <c r="L119" s="1"/>
      <c r="M119" s="1"/>
      <c r="N119" s="1"/>
      <c r="O119" s="1"/>
      <c r="P119" s="1"/>
      <c r="Q119" s="96"/>
      <c r="R119" s="96"/>
      <c r="S119" s="96"/>
      <c r="T119" s="96"/>
      <c r="U119" s="96"/>
      <c r="V119" s="96"/>
      <c r="W119" s="96"/>
      <c r="X119" s="96"/>
      <c r="Y119" s="21"/>
      <c r="Z119" s="21"/>
      <c r="AA119" s="21"/>
      <c r="AB119" s="21"/>
      <c r="AC119" s="21"/>
      <c r="AD119" s="21"/>
      <c r="AE119" s="21"/>
      <c r="AF119" s="21"/>
      <c r="AG119" s="21"/>
      <c r="AH119" s="21"/>
      <c r="AI119" s="21"/>
    </row>
    <row r="120" spans="6:35" x14ac:dyDescent="0.2">
      <c r="F120" s="1"/>
      <c r="G120" s="12" t="s">
        <v>204</v>
      </c>
      <c r="H120" s="1"/>
      <c r="I120" s="1"/>
      <c r="J120" s="1"/>
      <c r="K120" s="1"/>
      <c r="L120" s="18"/>
      <c r="M120" s="439" t="s">
        <v>70</v>
      </c>
      <c r="N120" s="440"/>
      <c r="O120" s="440"/>
      <c r="P120" s="1"/>
      <c r="Q120" s="96"/>
      <c r="R120" s="96"/>
      <c r="S120" s="96"/>
      <c r="T120" s="96"/>
      <c r="U120" s="96"/>
      <c r="V120" s="96"/>
      <c r="W120" s="96"/>
      <c r="X120" s="96"/>
      <c r="Y120" s="21"/>
      <c r="Z120" s="21"/>
      <c r="AA120" s="21"/>
      <c r="AB120" s="21"/>
      <c r="AC120" s="21"/>
      <c r="AD120" s="21"/>
      <c r="AE120" s="21"/>
      <c r="AF120" s="21"/>
      <c r="AG120" s="21"/>
      <c r="AH120" s="21"/>
      <c r="AI120" s="21"/>
    </row>
    <row r="121" spans="6:35" x14ac:dyDescent="0.2">
      <c r="F121" s="1"/>
      <c r="G121" s="421" t="s">
        <v>216</v>
      </c>
      <c r="H121" s="421"/>
      <c r="I121" s="421"/>
      <c r="J121" s="421"/>
      <c r="K121" s="421"/>
      <c r="L121" s="76"/>
      <c r="M121" s="422" t="s">
        <v>76</v>
      </c>
      <c r="N121" s="422"/>
      <c r="O121" s="422"/>
      <c r="P121" s="1"/>
      <c r="Q121" s="96"/>
      <c r="R121" s="96"/>
      <c r="S121" s="96"/>
      <c r="T121" s="96"/>
      <c r="U121" s="96"/>
      <c r="V121" s="96"/>
      <c r="W121" s="96"/>
      <c r="X121" s="96"/>
      <c r="Y121" s="21"/>
      <c r="Z121" s="21"/>
      <c r="AA121" s="21"/>
      <c r="AB121" s="21"/>
      <c r="AC121" s="21"/>
      <c r="AD121" s="21"/>
      <c r="AE121" s="21"/>
      <c r="AF121" s="21"/>
      <c r="AG121" s="21"/>
      <c r="AH121" s="21"/>
      <c r="AI121" s="21"/>
    </row>
    <row r="122" spans="6:35" x14ac:dyDescent="0.2">
      <c r="F122" s="1"/>
      <c r="G122" s="421"/>
      <c r="H122" s="421"/>
      <c r="I122" s="421"/>
      <c r="J122" s="421"/>
      <c r="K122" s="421"/>
      <c r="L122" s="76"/>
      <c r="M122" s="422"/>
      <c r="N122" s="422"/>
      <c r="O122" s="422"/>
      <c r="P122" s="1"/>
      <c r="Q122" s="96"/>
      <c r="R122" s="96"/>
      <c r="S122" s="96"/>
      <c r="T122" s="96"/>
      <c r="U122" s="96"/>
      <c r="V122" s="96"/>
      <c r="W122" s="96"/>
      <c r="X122" s="96"/>
      <c r="Y122" s="21"/>
      <c r="Z122" s="21"/>
      <c r="AA122" s="21"/>
      <c r="AB122" s="21"/>
      <c r="AC122" s="21"/>
      <c r="AD122" s="21"/>
      <c r="AE122" s="21"/>
      <c r="AF122" s="21"/>
      <c r="AG122" s="21"/>
      <c r="AH122" s="21"/>
      <c r="AI122" s="21"/>
    </row>
    <row r="123" spans="6:35" x14ac:dyDescent="0.2">
      <c r="F123" s="1"/>
      <c r="G123" s="421"/>
      <c r="H123" s="421"/>
      <c r="I123" s="421"/>
      <c r="J123" s="421"/>
      <c r="K123" s="421"/>
      <c r="L123" s="1"/>
      <c r="M123" s="422"/>
      <c r="N123" s="422"/>
      <c r="O123" s="422"/>
      <c r="P123" s="1"/>
      <c r="Q123" s="96"/>
      <c r="R123" s="96"/>
      <c r="S123" s="96"/>
      <c r="T123" s="96"/>
      <c r="U123" s="96"/>
      <c r="V123" s="96"/>
      <c r="W123" s="96"/>
      <c r="X123" s="96"/>
      <c r="Y123" s="21"/>
      <c r="Z123" s="21"/>
      <c r="AA123" s="21"/>
      <c r="AB123" s="21"/>
      <c r="AC123" s="21"/>
      <c r="AD123" s="21"/>
      <c r="AE123" s="21"/>
      <c r="AF123" s="21"/>
      <c r="AG123" s="21"/>
      <c r="AH123" s="21"/>
      <c r="AI123" s="21"/>
    </row>
    <row r="124" spans="6:35" x14ac:dyDescent="0.2">
      <c r="F124" s="1"/>
      <c r="G124" s="421"/>
      <c r="H124" s="421"/>
      <c r="I124" s="421"/>
      <c r="J124" s="421"/>
      <c r="K124" s="421"/>
      <c r="L124" s="1"/>
      <c r="M124" s="438" t="s">
        <v>73</v>
      </c>
      <c r="N124" s="438"/>
      <c r="O124" s="438"/>
      <c r="P124" s="1"/>
      <c r="Q124" s="96"/>
      <c r="R124" s="96"/>
      <c r="S124" s="96"/>
      <c r="T124" s="96"/>
      <c r="U124" s="96"/>
      <c r="V124" s="96"/>
      <c r="W124" s="96"/>
      <c r="X124" s="96"/>
      <c r="Y124" s="21"/>
      <c r="Z124" s="21"/>
      <c r="AA124" s="21"/>
      <c r="AB124" s="21"/>
      <c r="AC124" s="21"/>
      <c r="AD124" s="21"/>
      <c r="AE124" s="21"/>
      <c r="AF124" s="21"/>
      <c r="AG124" s="21"/>
      <c r="AH124" s="21"/>
      <c r="AI124" s="21"/>
    </row>
    <row r="125" spans="6:35" ht="12.75" customHeight="1" x14ac:dyDescent="0.2">
      <c r="F125" s="1"/>
      <c r="G125" s="115"/>
      <c r="H125" s="115"/>
      <c r="I125" s="115"/>
      <c r="J125" s="115"/>
      <c r="K125" s="115"/>
      <c r="L125" s="115"/>
      <c r="M125" s="422" t="s">
        <v>76</v>
      </c>
      <c r="N125" s="422"/>
      <c r="O125" s="422"/>
      <c r="P125" s="1"/>
      <c r="Q125" s="96"/>
      <c r="R125" s="96"/>
      <c r="S125" s="96"/>
      <c r="T125" s="96"/>
      <c r="U125" s="96"/>
      <c r="V125" s="96"/>
      <c r="W125" s="96"/>
      <c r="X125" s="96"/>
      <c r="Y125" s="21"/>
      <c r="Z125" s="21"/>
      <c r="AA125" s="21"/>
      <c r="AB125" s="21"/>
      <c r="AC125" s="21"/>
      <c r="AD125" s="21"/>
      <c r="AE125" s="21"/>
      <c r="AF125" s="21"/>
      <c r="AG125" s="21"/>
      <c r="AH125" s="21"/>
      <c r="AI125" s="21"/>
    </row>
    <row r="126" spans="6:35" x14ac:dyDescent="0.2">
      <c r="F126" s="1"/>
      <c r="G126" s="115" t="s">
        <v>184</v>
      </c>
      <c r="H126" s="115"/>
      <c r="I126" s="115"/>
      <c r="J126" s="125" t="s">
        <v>183</v>
      </c>
      <c r="K126" s="117"/>
      <c r="L126" s="115"/>
      <c r="M126" s="422"/>
      <c r="N126" s="422"/>
      <c r="O126" s="422"/>
      <c r="P126" s="1"/>
      <c r="Q126" s="96"/>
      <c r="R126" s="96"/>
      <c r="S126" s="96"/>
      <c r="T126" s="96"/>
      <c r="U126" s="96"/>
      <c r="V126" s="96"/>
      <c r="W126" s="96"/>
      <c r="X126" s="96"/>
      <c r="Y126" s="21"/>
      <c r="Z126" s="21"/>
      <c r="AA126" s="21"/>
      <c r="AB126" s="21"/>
      <c r="AC126" s="21"/>
      <c r="AD126" s="21"/>
      <c r="AE126" s="21"/>
      <c r="AF126" s="21"/>
      <c r="AG126" s="21"/>
      <c r="AH126" s="21"/>
      <c r="AI126" s="21"/>
    </row>
    <row r="127" spans="6:35" x14ac:dyDescent="0.2">
      <c r="F127" s="1"/>
      <c r="G127" s="437" t="s">
        <v>189</v>
      </c>
      <c r="H127" s="437"/>
      <c r="I127" s="119"/>
      <c r="J127" s="118" t="s">
        <v>185</v>
      </c>
      <c r="K127" s="115" t="s">
        <v>182</v>
      </c>
      <c r="L127" s="115"/>
      <c r="M127" s="1"/>
      <c r="N127" s="1"/>
      <c r="O127" s="1"/>
      <c r="P127" s="1"/>
      <c r="Q127" s="96"/>
      <c r="R127" s="96"/>
      <c r="S127" s="96"/>
      <c r="T127" s="96"/>
      <c r="U127" s="96"/>
      <c r="V127" s="96"/>
      <c r="W127" s="96"/>
      <c r="X127" s="96"/>
      <c r="Y127" s="21"/>
      <c r="Z127" s="21"/>
      <c r="AA127" s="21"/>
      <c r="AB127" s="21"/>
      <c r="AC127" s="21"/>
      <c r="AD127" s="21"/>
      <c r="AE127" s="21"/>
      <c r="AF127" s="21"/>
      <c r="AG127" s="21"/>
      <c r="AH127" s="21"/>
      <c r="AI127" s="21"/>
    </row>
    <row r="128" spans="6:35" x14ac:dyDescent="0.2">
      <c r="F128" s="1"/>
      <c r="G128" s="116"/>
      <c r="H128" s="116"/>
      <c r="I128" s="116"/>
      <c r="J128" s="116"/>
      <c r="K128" s="116"/>
      <c r="L128" s="116"/>
      <c r="M128" s="116"/>
      <c r="N128" s="116"/>
      <c r="O128" s="116"/>
      <c r="P128" s="1"/>
      <c r="Q128" s="96"/>
      <c r="R128" s="96"/>
      <c r="S128" s="96"/>
      <c r="T128" s="96"/>
      <c r="U128" s="96"/>
      <c r="V128" s="96"/>
      <c r="W128" s="96"/>
      <c r="X128" s="96"/>
      <c r="Y128" s="21"/>
      <c r="Z128" s="21"/>
      <c r="AA128" s="21"/>
      <c r="AB128" s="21"/>
      <c r="AC128" s="21"/>
      <c r="AD128" s="21"/>
      <c r="AE128" s="21"/>
      <c r="AF128" s="21"/>
      <c r="AG128" s="21"/>
      <c r="AH128" s="21"/>
      <c r="AI128" s="21"/>
    </row>
    <row r="129" spans="6:35" x14ac:dyDescent="0.2">
      <c r="F129" s="1"/>
      <c r="G129" s="1"/>
      <c r="H129" s="1"/>
      <c r="I129" s="1"/>
      <c r="J129" s="1"/>
      <c r="K129" s="1"/>
      <c r="L129" s="1"/>
      <c r="M129" s="1"/>
      <c r="N129" s="1"/>
      <c r="O129" s="1"/>
      <c r="P129" s="1"/>
      <c r="Q129" s="96"/>
      <c r="R129" s="96"/>
      <c r="S129" s="96"/>
      <c r="T129" s="96"/>
      <c r="U129" s="96"/>
      <c r="V129" s="96"/>
      <c r="W129" s="96"/>
      <c r="X129" s="96"/>
      <c r="Y129" s="21"/>
      <c r="Z129" s="21"/>
      <c r="AA129" s="21"/>
      <c r="AB129" s="21"/>
      <c r="AC129" s="21"/>
      <c r="AD129" s="21"/>
      <c r="AE129" s="21"/>
      <c r="AF129" s="21"/>
      <c r="AG129" s="21"/>
      <c r="AH129" s="21"/>
      <c r="AI129" s="21"/>
    </row>
    <row r="130" spans="6:35" x14ac:dyDescent="0.2">
      <c r="F130" s="1"/>
      <c r="G130" s="12" t="s">
        <v>205</v>
      </c>
      <c r="H130" s="1"/>
      <c r="I130" s="1"/>
      <c r="J130" s="1"/>
      <c r="K130" s="1"/>
      <c r="L130" s="18"/>
      <c r="M130" s="439" t="s">
        <v>70</v>
      </c>
      <c r="N130" s="440"/>
      <c r="O130" s="440"/>
      <c r="P130" s="1"/>
      <c r="Q130" s="96"/>
      <c r="R130" s="96"/>
      <c r="S130" s="96"/>
      <c r="T130" s="96"/>
      <c r="U130" s="96"/>
      <c r="V130" s="96"/>
      <c r="W130" s="96"/>
      <c r="X130" s="96"/>
      <c r="Y130" s="21"/>
      <c r="Z130" s="21"/>
      <c r="AA130" s="21"/>
      <c r="AB130" s="21"/>
      <c r="AC130" s="21"/>
      <c r="AD130" s="21"/>
      <c r="AE130" s="21"/>
      <c r="AF130" s="21"/>
      <c r="AG130" s="21"/>
      <c r="AH130" s="21"/>
      <c r="AI130" s="21"/>
    </row>
    <row r="131" spans="6:35" x14ac:dyDescent="0.2">
      <c r="F131" s="1"/>
      <c r="G131" s="421" t="s">
        <v>216</v>
      </c>
      <c r="H131" s="421"/>
      <c r="I131" s="421"/>
      <c r="J131" s="421"/>
      <c r="K131" s="421"/>
      <c r="L131" s="76"/>
      <c r="M131" s="422" t="s">
        <v>76</v>
      </c>
      <c r="N131" s="422"/>
      <c r="O131" s="422"/>
      <c r="P131" s="1"/>
      <c r="Q131" s="96"/>
      <c r="R131" s="96"/>
      <c r="S131" s="96"/>
      <c r="T131" s="96"/>
      <c r="U131" s="96"/>
      <c r="V131" s="96"/>
      <c r="W131" s="96"/>
      <c r="X131" s="96"/>
      <c r="Y131" s="21"/>
      <c r="Z131" s="21"/>
      <c r="AA131" s="21"/>
      <c r="AB131" s="21"/>
      <c r="AC131" s="21"/>
      <c r="AD131" s="21"/>
      <c r="AE131" s="21"/>
      <c r="AF131" s="21"/>
      <c r="AG131" s="21"/>
      <c r="AH131" s="21"/>
      <c r="AI131" s="21"/>
    </row>
    <row r="132" spans="6:35" x14ac:dyDescent="0.2">
      <c r="F132" s="1"/>
      <c r="G132" s="421"/>
      <c r="H132" s="421"/>
      <c r="I132" s="421"/>
      <c r="J132" s="421"/>
      <c r="K132" s="421"/>
      <c r="L132" s="76"/>
      <c r="M132" s="422"/>
      <c r="N132" s="422"/>
      <c r="O132" s="422"/>
      <c r="P132" s="1"/>
      <c r="Q132" s="96"/>
      <c r="R132" s="96"/>
      <c r="S132" s="96"/>
      <c r="T132" s="96"/>
      <c r="U132" s="96"/>
      <c r="V132" s="96"/>
      <c r="W132" s="96"/>
      <c r="X132" s="96"/>
      <c r="Y132" s="21"/>
      <c r="Z132" s="21"/>
      <c r="AA132" s="21"/>
      <c r="AB132" s="21"/>
      <c r="AC132" s="21"/>
      <c r="AD132" s="21"/>
      <c r="AE132" s="21"/>
      <c r="AF132" s="21"/>
      <c r="AG132" s="21"/>
      <c r="AH132" s="21"/>
      <c r="AI132" s="21"/>
    </row>
    <row r="133" spans="6:35" x14ac:dyDescent="0.2">
      <c r="F133" s="1"/>
      <c r="G133" s="421"/>
      <c r="H133" s="421"/>
      <c r="I133" s="421"/>
      <c r="J133" s="421"/>
      <c r="K133" s="421"/>
      <c r="L133" s="1"/>
      <c r="M133" s="422"/>
      <c r="N133" s="422"/>
      <c r="O133" s="422"/>
      <c r="P133" s="1"/>
      <c r="Q133" s="96"/>
      <c r="R133" s="96"/>
      <c r="S133" s="96"/>
      <c r="T133" s="96"/>
      <c r="U133" s="96"/>
      <c r="V133" s="96"/>
      <c r="W133" s="96"/>
      <c r="X133" s="96"/>
      <c r="Y133" s="21"/>
      <c r="Z133" s="21"/>
      <c r="AA133" s="21"/>
      <c r="AB133" s="21"/>
      <c r="AC133" s="21"/>
      <c r="AD133" s="21"/>
      <c r="AE133" s="21"/>
      <c r="AF133" s="21"/>
      <c r="AG133" s="21"/>
      <c r="AH133" s="21"/>
      <c r="AI133" s="21"/>
    </row>
    <row r="134" spans="6:35" x14ac:dyDescent="0.2">
      <c r="F134" s="1"/>
      <c r="G134" s="421"/>
      <c r="H134" s="421"/>
      <c r="I134" s="421"/>
      <c r="J134" s="421"/>
      <c r="K134" s="421"/>
      <c r="L134" s="1"/>
      <c r="M134" s="438" t="s">
        <v>73</v>
      </c>
      <c r="N134" s="438"/>
      <c r="O134" s="438"/>
      <c r="P134" s="1"/>
      <c r="Q134" s="96"/>
      <c r="R134" s="96"/>
      <c r="S134" s="96"/>
      <c r="T134" s="96"/>
      <c r="U134" s="96"/>
      <c r="V134" s="96"/>
      <c r="W134" s="96"/>
      <c r="X134" s="96"/>
      <c r="Y134" s="21"/>
      <c r="Z134" s="21"/>
      <c r="AA134" s="21"/>
      <c r="AB134" s="21"/>
      <c r="AC134" s="21"/>
      <c r="AD134" s="21"/>
      <c r="AE134" s="21"/>
      <c r="AF134" s="21"/>
      <c r="AG134" s="21"/>
      <c r="AH134" s="21"/>
      <c r="AI134" s="21"/>
    </row>
    <row r="135" spans="6:35" ht="12.75" customHeight="1" x14ac:dyDescent="0.2">
      <c r="F135" s="1"/>
      <c r="G135" s="115"/>
      <c r="H135" s="115"/>
      <c r="I135" s="115"/>
      <c r="J135" s="115"/>
      <c r="K135" s="115"/>
      <c r="L135" s="115"/>
      <c r="M135" s="422" t="s">
        <v>76</v>
      </c>
      <c r="N135" s="422"/>
      <c r="O135" s="422"/>
      <c r="P135" s="1"/>
      <c r="Q135" s="96"/>
      <c r="R135" s="96"/>
      <c r="S135" s="96"/>
      <c r="T135" s="96"/>
      <c r="U135" s="96"/>
      <c r="V135" s="96"/>
      <c r="W135" s="96"/>
      <c r="X135" s="96"/>
      <c r="Y135" s="21"/>
      <c r="Z135" s="21"/>
      <c r="AA135" s="21"/>
      <c r="AB135" s="21"/>
      <c r="AC135" s="21"/>
      <c r="AD135" s="21"/>
      <c r="AE135" s="21"/>
      <c r="AF135" s="21"/>
      <c r="AG135" s="21"/>
      <c r="AH135" s="21"/>
      <c r="AI135" s="21"/>
    </row>
    <row r="136" spans="6:35" x14ac:dyDescent="0.2">
      <c r="F136" s="1"/>
      <c r="G136" s="115" t="s">
        <v>184</v>
      </c>
      <c r="H136" s="115"/>
      <c r="I136" s="115"/>
      <c r="J136" s="125" t="s">
        <v>183</v>
      </c>
      <c r="K136" s="117"/>
      <c r="L136" s="115"/>
      <c r="M136" s="422"/>
      <c r="N136" s="422"/>
      <c r="O136" s="422"/>
      <c r="P136" s="1"/>
      <c r="Q136" s="96"/>
      <c r="R136" s="96"/>
      <c r="S136" s="96"/>
      <c r="T136" s="96"/>
      <c r="U136" s="96"/>
      <c r="V136" s="96"/>
      <c r="W136" s="96"/>
      <c r="X136" s="96"/>
      <c r="Y136" s="21"/>
      <c r="Z136" s="21"/>
      <c r="AA136" s="21"/>
      <c r="AB136" s="21"/>
      <c r="AC136" s="21"/>
      <c r="AD136" s="21"/>
      <c r="AE136" s="21"/>
      <c r="AF136" s="21"/>
      <c r="AG136" s="21"/>
      <c r="AH136" s="21"/>
      <c r="AI136" s="21"/>
    </row>
    <row r="137" spans="6:35" x14ac:dyDescent="0.2">
      <c r="F137" s="1"/>
      <c r="G137" s="437" t="s">
        <v>189</v>
      </c>
      <c r="H137" s="437"/>
      <c r="I137" s="119"/>
      <c r="J137" s="118" t="s">
        <v>185</v>
      </c>
      <c r="K137" s="115" t="s">
        <v>182</v>
      </c>
      <c r="L137" s="115"/>
      <c r="M137" s="1"/>
      <c r="N137" s="1"/>
      <c r="O137" s="1"/>
      <c r="P137" s="1"/>
      <c r="Q137" s="96"/>
      <c r="R137" s="96"/>
      <c r="S137" s="96"/>
      <c r="T137" s="96"/>
      <c r="U137" s="96"/>
      <c r="V137" s="96"/>
      <c r="W137" s="96"/>
      <c r="X137" s="96"/>
      <c r="Y137" s="21"/>
      <c r="Z137" s="21"/>
      <c r="AA137" s="21"/>
      <c r="AB137" s="21"/>
      <c r="AC137" s="21"/>
      <c r="AD137" s="21"/>
      <c r="AE137" s="21"/>
      <c r="AF137" s="21"/>
      <c r="AG137" s="21"/>
      <c r="AH137" s="21"/>
      <c r="AI137" s="21"/>
    </row>
    <row r="138" spans="6:35" x14ac:dyDescent="0.2">
      <c r="F138" s="1"/>
      <c r="G138" s="116"/>
      <c r="H138" s="116"/>
      <c r="I138" s="116"/>
      <c r="J138" s="116"/>
      <c r="K138" s="116"/>
      <c r="L138" s="116"/>
      <c r="M138" s="116"/>
      <c r="N138" s="116"/>
      <c r="O138" s="116"/>
      <c r="P138" s="1"/>
      <c r="Q138" s="96"/>
      <c r="R138" s="96"/>
      <c r="S138" s="96"/>
      <c r="T138" s="96"/>
      <c r="U138" s="96"/>
      <c r="V138" s="96"/>
      <c r="W138" s="96"/>
      <c r="X138" s="96"/>
      <c r="Y138" s="21"/>
      <c r="Z138" s="21"/>
      <c r="AA138" s="21"/>
      <c r="AB138" s="21"/>
      <c r="AC138" s="21"/>
      <c r="AD138" s="21"/>
      <c r="AE138" s="21"/>
      <c r="AF138" s="21"/>
      <c r="AG138" s="21"/>
      <c r="AH138" s="21"/>
      <c r="AI138" s="21"/>
    </row>
    <row r="139" spans="6:35" x14ac:dyDescent="0.2">
      <c r="F139" s="1"/>
      <c r="G139" s="1"/>
      <c r="H139" s="1"/>
      <c r="I139" s="1"/>
      <c r="J139" s="1"/>
      <c r="K139" s="1"/>
      <c r="L139" s="1"/>
      <c r="M139" s="1"/>
      <c r="N139" s="1"/>
      <c r="O139" s="1"/>
      <c r="P139" s="1"/>
      <c r="Q139" s="96"/>
      <c r="R139" s="96"/>
      <c r="S139" s="96"/>
      <c r="T139" s="96"/>
      <c r="U139" s="96"/>
      <c r="V139" s="96"/>
      <c r="W139" s="96"/>
      <c r="X139" s="96"/>
      <c r="Y139" s="21"/>
      <c r="Z139" s="21"/>
      <c r="AA139" s="21"/>
      <c r="AB139" s="21"/>
      <c r="AC139" s="21"/>
      <c r="AD139" s="21"/>
      <c r="AE139" s="21"/>
      <c r="AF139" s="21"/>
      <c r="AG139" s="21"/>
      <c r="AH139" s="21"/>
      <c r="AI139" s="21"/>
    </row>
    <row r="140" spans="6:35" x14ac:dyDescent="0.2">
      <c r="F140" s="1"/>
      <c r="G140" s="12" t="s">
        <v>206</v>
      </c>
      <c r="H140" s="1"/>
      <c r="I140" s="1"/>
      <c r="J140" s="1"/>
      <c r="K140" s="1"/>
      <c r="L140" s="18"/>
      <c r="M140" s="439" t="s">
        <v>70</v>
      </c>
      <c r="N140" s="440"/>
      <c r="O140" s="440"/>
      <c r="P140" s="1"/>
      <c r="Q140" s="96"/>
      <c r="R140" s="96"/>
      <c r="S140" s="96"/>
      <c r="T140" s="96"/>
      <c r="U140" s="96"/>
      <c r="V140" s="96"/>
      <c r="W140" s="96"/>
      <c r="X140" s="96"/>
      <c r="Y140" s="21"/>
      <c r="Z140" s="21"/>
      <c r="AA140" s="21"/>
      <c r="AB140" s="21"/>
      <c r="AC140" s="21"/>
      <c r="AD140" s="21"/>
      <c r="AE140" s="21"/>
      <c r="AF140" s="21"/>
      <c r="AG140" s="21"/>
      <c r="AH140" s="21"/>
      <c r="AI140" s="21"/>
    </row>
    <row r="141" spans="6:35" ht="12.75" customHeight="1" x14ac:dyDescent="0.2">
      <c r="F141" s="1"/>
      <c r="G141" s="421" t="s">
        <v>216</v>
      </c>
      <c r="H141" s="421"/>
      <c r="I141" s="421"/>
      <c r="J141" s="421"/>
      <c r="K141" s="421"/>
      <c r="L141" s="76"/>
      <c r="M141" s="422" t="s">
        <v>76</v>
      </c>
      <c r="N141" s="422"/>
      <c r="O141" s="422"/>
      <c r="P141" s="1"/>
      <c r="Q141" s="96"/>
      <c r="R141" s="96"/>
      <c r="S141" s="96"/>
      <c r="T141" s="96"/>
      <c r="U141" s="96"/>
      <c r="V141" s="96"/>
      <c r="W141" s="96"/>
      <c r="X141" s="96"/>
      <c r="Y141" s="21"/>
      <c r="Z141" s="21"/>
      <c r="AA141" s="21"/>
      <c r="AB141" s="21"/>
      <c r="AC141" s="21"/>
      <c r="AD141" s="21"/>
      <c r="AE141" s="21"/>
      <c r="AF141" s="21"/>
      <c r="AG141" s="21"/>
      <c r="AH141" s="21"/>
      <c r="AI141" s="21"/>
    </row>
    <row r="142" spans="6:35" x14ac:dyDescent="0.2">
      <c r="F142" s="1"/>
      <c r="G142" s="421"/>
      <c r="H142" s="421"/>
      <c r="I142" s="421"/>
      <c r="J142" s="421"/>
      <c r="K142" s="421"/>
      <c r="L142" s="76"/>
      <c r="M142" s="422"/>
      <c r="N142" s="422"/>
      <c r="O142" s="422"/>
      <c r="P142" s="1"/>
      <c r="Q142" s="96"/>
      <c r="R142" s="96"/>
      <c r="S142" s="96"/>
      <c r="T142" s="96"/>
      <c r="U142" s="96"/>
      <c r="V142" s="96"/>
      <c r="W142" s="96"/>
      <c r="X142" s="96"/>
      <c r="Y142" s="21"/>
      <c r="Z142" s="21"/>
      <c r="AA142" s="21"/>
      <c r="AB142" s="21"/>
      <c r="AC142" s="21"/>
      <c r="AD142" s="21"/>
      <c r="AE142" s="21"/>
      <c r="AF142" s="21"/>
      <c r="AG142" s="21"/>
      <c r="AH142" s="21"/>
      <c r="AI142" s="21"/>
    </row>
    <row r="143" spans="6:35" x14ac:dyDescent="0.2">
      <c r="F143" s="1"/>
      <c r="G143" s="421"/>
      <c r="H143" s="421"/>
      <c r="I143" s="421"/>
      <c r="J143" s="421"/>
      <c r="K143" s="421"/>
      <c r="L143" s="1"/>
      <c r="M143" s="422"/>
      <c r="N143" s="422"/>
      <c r="O143" s="422"/>
      <c r="P143" s="1"/>
      <c r="Q143" s="96"/>
      <c r="R143" s="96"/>
      <c r="S143" s="96"/>
      <c r="T143" s="96"/>
      <c r="U143" s="96"/>
      <c r="V143" s="96"/>
      <c r="W143" s="96"/>
      <c r="X143" s="96"/>
      <c r="Y143" s="21"/>
      <c r="Z143" s="21"/>
      <c r="AA143" s="21"/>
      <c r="AB143" s="21"/>
      <c r="AC143" s="21"/>
      <c r="AD143" s="21"/>
      <c r="AE143" s="21"/>
      <c r="AF143" s="21"/>
      <c r="AG143" s="21"/>
      <c r="AH143" s="21"/>
      <c r="AI143" s="21"/>
    </row>
    <row r="144" spans="6:35" x14ac:dyDescent="0.2">
      <c r="F144" s="1"/>
      <c r="G144" s="421"/>
      <c r="H144" s="421"/>
      <c r="I144" s="421"/>
      <c r="J144" s="421"/>
      <c r="K144" s="421"/>
      <c r="L144" s="1"/>
      <c r="M144" s="438" t="s">
        <v>73</v>
      </c>
      <c r="N144" s="438"/>
      <c r="O144" s="438"/>
      <c r="P144" s="1"/>
      <c r="Q144" s="96"/>
      <c r="R144" s="96"/>
      <c r="S144" s="96"/>
      <c r="T144" s="96"/>
      <c r="U144" s="96"/>
      <c r="V144" s="96"/>
      <c r="W144" s="96"/>
      <c r="X144" s="96"/>
      <c r="Y144" s="21"/>
      <c r="Z144" s="21"/>
      <c r="AA144" s="21"/>
      <c r="AB144" s="21"/>
      <c r="AC144" s="21"/>
      <c r="AD144" s="21"/>
      <c r="AE144" s="21"/>
      <c r="AF144" s="21"/>
      <c r="AG144" s="21"/>
      <c r="AH144" s="21"/>
      <c r="AI144" s="21"/>
    </row>
    <row r="145" spans="6:35" ht="12.75" customHeight="1" x14ac:dyDescent="0.2">
      <c r="F145" s="1"/>
      <c r="G145" s="115"/>
      <c r="H145" s="115"/>
      <c r="I145" s="115"/>
      <c r="J145" s="115"/>
      <c r="K145" s="115"/>
      <c r="L145" s="115"/>
      <c r="M145" s="422" t="s">
        <v>76</v>
      </c>
      <c r="N145" s="422"/>
      <c r="O145" s="422"/>
      <c r="P145" s="1"/>
      <c r="Q145" s="96"/>
      <c r="R145" s="96"/>
      <c r="S145" s="96"/>
      <c r="T145" s="96"/>
      <c r="U145" s="96"/>
      <c r="V145" s="96"/>
      <c r="W145" s="96"/>
      <c r="X145" s="96"/>
      <c r="Y145" s="21"/>
      <c r="Z145" s="21"/>
      <c r="AA145" s="21"/>
      <c r="AB145" s="21"/>
      <c r="AC145" s="21"/>
      <c r="AD145" s="21"/>
      <c r="AE145" s="21"/>
      <c r="AF145" s="21"/>
      <c r="AG145" s="21"/>
      <c r="AH145" s="21"/>
      <c r="AI145" s="21"/>
    </row>
    <row r="146" spans="6:35" x14ac:dyDescent="0.2">
      <c r="F146" s="1"/>
      <c r="G146" s="115" t="s">
        <v>184</v>
      </c>
      <c r="H146" s="115"/>
      <c r="I146" s="115"/>
      <c r="J146" s="125" t="s">
        <v>183</v>
      </c>
      <c r="K146" s="117"/>
      <c r="L146" s="115"/>
      <c r="M146" s="422"/>
      <c r="N146" s="422"/>
      <c r="O146" s="422"/>
      <c r="P146" s="1"/>
      <c r="Q146" s="96"/>
      <c r="R146" s="96"/>
      <c r="S146" s="96"/>
      <c r="T146" s="96"/>
      <c r="U146" s="96"/>
      <c r="V146" s="96"/>
      <c r="W146" s="96"/>
      <c r="X146" s="96"/>
      <c r="Y146" s="21"/>
      <c r="Z146" s="21"/>
      <c r="AA146" s="21"/>
      <c r="AB146" s="21"/>
      <c r="AC146" s="21"/>
      <c r="AD146" s="21"/>
      <c r="AE146" s="21"/>
      <c r="AF146" s="21"/>
      <c r="AG146" s="21"/>
      <c r="AH146" s="21"/>
      <c r="AI146" s="21"/>
    </row>
    <row r="147" spans="6:35" x14ac:dyDescent="0.2">
      <c r="F147" s="1"/>
      <c r="G147" s="437" t="s">
        <v>189</v>
      </c>
      <c r="H147" s="437"/>
      <c r="I147" s="119"/>
      <c r="J147" s="118" t="s">
        <v>185</v>
      </c>
      <c r="K147" s="115" t="s">
        <v>182</v>
      </c>
      <c r="L147" s="115"/>
      <c r="M147" s="1"/>
      <c r="N147" s="1"/>
      <c r="O147" s="1"/>
      <c r="P147" s="1"/>
      <c r="Q147" s="96"/>
      <c r="R147" s="96"/>
      <c r="S147" s="96"/>
      <c r="T147" s="96"/>
      <c r="U147" s="96"/>
      <c r="V147" s="96"/>
      <c r="W147" s="96"/>
      <c r="X147" s="96"/>
      <c r="Y147" s="21"/>
      <c r="Z147" s="21"/>
      <c r="AA147" s="21"/>
      <c r="AB147" s="21"/>
      <c r="AC147" s="21"/>
      <c r="AD147" s="21"/>
      <c r="AE147" s="21"/>
      <c r="AF147" s="21"/>
      <c r="AG147" s="21"/>
      <c r="AH147" s="21"/>
      <c r="AI147" s="21"/>
    </row>
    <row r="148" spans="6:35" x14ac:dyDescent="0.2">
      <c r="F148" s="1"/>
      <c r="G148" s="116"/>
      <c r="H148" s="116"/>
      <c r="I148" s="116"/>
      <c r="J148" s="116"/>
      <c r="K148" s="116"/>
      <c r="L148" s="116"/>
      <c r="M148" s="116"/>
      <c r="N148" s="116"/>
      <c r="O148" s="116"/>
      <c r="P148" s="1"/>
      <c r="Q148" s="96"/>
      <c r="R148" s="96"/>
      <c r="S148" s="96"/>
      <c r="T148" s="96"/>
      <c r="U148" s="96"/>
      <c r="V148" s="96"/>
      <c r="W148" s="96"/>
      <c r="X148" s="96"/>
      <c r="Y148" s="21"/>
      <c r="Z148" s="21"/>
      <c r="AA148" s="21"/>
      <c r="AB148" s="21"/>
      <c r="AC148" s="21"/>
      <c r="AD148" s="21"/>
      <c r="AE148" s="21"/>
      <c r="AF148" s="21"/>
      <c r="AG148" s="21"/>
      <c r="AH148" s="21"/>
      <c r="AI148" s="21"/>
    </row>
    <row r="149" spans="6:35" x14ac:dyDescent="0.2">
      <c r="F149" s="1"/>
      <c r="G149" s="1"/>
      <c r="H149" s="1"/>
      <c r="I149" s="1"/>
      <c r="J149" s="1"/>
      <c r="K149" s="1"/>
      <c r="L149" s="1"/>
      <c r="M149" s="1"/>
      <c r="N149" s="1"/>
      <c r="O149" s="1"/>
      <c r="P149" s="1"/>
      <c r="Q149" s="96"/>
      <c r="R149" s="96"/>
      <c r="S149" s="96"/>
      <c r="T149" s="96"/>
      <c r="U149" s="96"/>
      <c r="V149" s="96"/>
      <c r="W149" s="96"/>
      <c r="X149" s="96"/>
      <c r="Y149" s="21"/>
      <c r="Z149" s="21"/>
      <c r="AA149" s="21"/>
      <c r="AB149" s="21"/>
      <c r="AC149" s="21"/>
      <c r="AD149" s="21"/>
      <c r="AE149" s="21"/>
      <c r="AF149" s="21"/>
      <c r="AG149" s="21"/>
      <c r="AH149" s="21"/>
      <c r="AI149" s="21"/>
    </row>
    <row r="150" spans="6:35" x14ac:dyDescent="0.2">
      <c r="F150" s="1"/>
      <c r="G150" s="12" t="s">
        <v>207</v>
      </c>
      <c r="H150" s="1"/>
      <c r="I150" s="1"/>
      <c r="J150" s="1"/>
      <c r="K150" s="1"/>
      <c r="L150" s="18"/>
      <c r="M150" s="439" t="s">
        <v>70</v>
      </c>
      <c r="N150" s="440"/>
      <c r="O150" s="440"/>
      <c r="P150" s="1"/>
      <c r="Q150" s="96"/>
      <c r="R150" s="96"/>
      <c r="S150" s="96"/>
      <c r="T150" s="96"/>
      <c r="U150" s="96"/>
      <c r="V150" s="96"/>
      <c r="W150" s="96"/>
      <c r="X150" s="96"/>
      <c r="Y150" s="21"/>
      <c r="Z150" s="21"/>
      <c r="AA150" s="21"/>
      <c r="AB150" s="21"/>
      <c r="AC150" s="21"/>
      <c r="AD150" s="21"/>
      <c r="AE150" s="21"/>
      <c r="AF150" s="21"/>
      <c r="AG150" s="21"/>
      <c r="AH150" s="21"/>
      <c r="AI150" s="21"/>
    </row>
    <row r="151" spans="6:35" x14ac:dyDescent="0.2">
      <c r="F151" s="1"/>
      <c r="G151" s="421" t="s">
        <v>216</v>
      </c>
      <c r="H151" s="421"/>
      <c r="I151" s="421"/>
      <c r="J151" s="421"/>
      <c r="K151" s="421"/>
      <c r="L151" s="76"/>
      <c r="M151" s="422" t="s">
        <v>76</v>
      </c>
      <c r="N151" s="422"/>
      <c r="O151" s="422"/>
      <c r="P151" s="1"/>
      <c r="Q151" s="96"/>
      <c r="R151" s="96"/>
      <c r="S151" s="96"/>
      <c r="T151" s="96"/>
      <c r="U151" s="96"/>
      <c r="V151" s="96"/>
      <c r="W151" s="96"/>
      <c r="X151" s="96"/>
      <c r="Y151" s="21"/>
      <c r="Z151" s="21"/>
      <c r="AA151" s="21"/>
      <c r="AB151" s="21"/>
      <c r="AC151" s="21"/>
      <c r="AD151" s="21"/>
      <c r="AE151" s="21"/>
      <c r="AF151" s="21"/>
      <c r="AG151" s="21"/>
      <c r="AH151" s="21"/>
      <c r="AI151" s="21"/>
    </row>
    <row r="152" spans="6:35" x14ac:dyDescent="0.2">
      <c r="F152" s="1"/>
      <c r="G152" s="421"/>
      <c r="H152" s="421"/>
      <c r="I152" s="421"/>
      <c r="J152" s="421"/>
      <c r="K152" s="421"/>
      <c r="L152" s="76"/>
      <c r="M152" s="422"/>
      <c r="N152" s="422"/>
      <c r="O152" s="422"/>
      <c r="P152" s="1"/>
      <c r="Q152" s="96"/>
      <c r="R152" s="96"/>
      <c r="S152" s="96"/>
      <c r="T152" s="96"/>
      <c r="U152" s="96"/>
      <c r="V152" s="96"/>
      <c r="W152" s="96"/>
      <c r="X152" s="96"/>
      <c r="Y152" s="21"/>
      <c r="Z152" s="21"/>
      <c r="AA152" s="21"/>
      <c r="AB152" s="21"/>
      <c r="AC152" s="21"/>
      <c r="AD152" s="21"/>
      <c r="AE152" s="21"/>
      <c r="AF152" s="21"/>
      <c r="AG152" s="21"/>
      <c r="AH152" s="21"/>
      <c r="AI152" s="21"/>
    </row>
    <row r="153" spans="6:35" x14ac:dyDescent="0.2">
      <c r="F153" s="1"/>
      <c r="G153" s="421"/>
      <c r="H153" s="421"/>
      <c r="I153" s="421"/>
      <c r="J153" s="421"/>
      <c r="K153" s="421"/>
      <c r="L153" s="1"/>
      <c r="M153" s="422"/>
      <c r="N153" s="422"/>
      <c r="O153" s="422"/>
      <c r="P153" s="1"/>
      <c r="Q153" s="96"/>
      <c r="R153" s="96"/>
      <c r="S153" s="96"/>
      <c r="T153" s="96"/>
      <c r="U153" s="96"/>
      <c r="V153" s="96"/>
      <c r="W153" s="96"/>
      <c r="X153" s="96"/>
      <c r="Y153" s="21"/>
      <c r="Z153" s="21"/>
      <c r="AA153" s="21"/>
      <c r="AB153" s="21"/>
      <c r="AC153" s="21"/>
      <c r="AD153" s="21"/>
      <c r="AE153" s="21"/>
      <c r="AF153" s="21"/>
      <c r="AG153" s="21"/>
      <c r="AH153" s="21"/>
      <c r="AI153" s="21"/>
    </row>
    <row r="154" spans="6:35" x14ac:dyDescent="0.2">
      <c r="F154" s="1"/>
      <c r="G154" s="421"/>
      <c r="H154" s="421"/>
      <c r="I154" s="421"/>
      <c r="J154" s="421"/>
      <c r="K154" s="421"/>
      <c r="L154" s="1"/>
      <c r="M154" s="438" t="s">
        <v>73</v>
      </c>
      <c r="N154" s="438"/>
      <c r="O154" s="438"/>
      <c r="P154" s="1"/>
      <c r="Q154" s="96"/>
      <c r="R154" s="96"/>
      <c r="S154" s="96"/>
      <c r="T154" s="96"/>
      <c r="U154" s="96"/>
      <c r="V154" s="96"/>
      <c r="W154" s="96"/>
      <c r="X154" s="96"/>
      <c r="Y154" s="21"/>
      <c r="Z154" s="21"/>
      <c r="AA154" s="21"/>
      <c r="AB154" s="21"/>
      <c r="AC154" s="21"/>
      <c r="AD154" s="21"/>
      <c r="AE154" s="21"/>
      <c r="AF154" s="21"/>
      <c r="AG154" s="21"/>
      <c r="AH154" s="21"/>
      <c r="AI154" s="21"/>
    </row>
    <row r="155" spans="6:35" ht="12.75" customHeight="1" x14ac:dyDescent="0.2">
      <c r="F155" s="1"/>
      <c r="G155" s="115"/>
      <c r="H155" s="115"/>
      <c r="I155" s="115"/>
      <c r="J155" s="115"/>
      <c r="K155" s="115"/>
      <c r="L155" s="115"/>
      <c r="M155" s="422" t="s">
        <v>76</v>
      </c>
      <c r="N155" s="422"/>
      <c r="O155" s="422"/>
      <c r="P155" s="1"/>
      <c r="Q155" s="96"/>
      <c r="R155" s="96"/>
      <c r="S155" s="96"/>
      <c r="T155" s="96"/>
      <c r="U155" s="96"/>
      <c r="V155" s="96"/>
      <c r="W155" s="96"/>
      <c r="X155" s="96"/>
      <c r="Y155" s="21"/>
      <c r="Z155" s="21"/>
      <c r="AA155" s="21"/>
      <c r="AB155" s="21"/>
      <c r="AC155" s="21"/>
      <c r="AD155" s="21"/>
      <c r="AE155" s="21"/>
      <c r="AF155" s="21"/>
      <c r="AG155" s="21"/>
      <c r="AH155" s="21"/>
      <c r="AI155" s="21"/>
    </row>
    <row r="156" spans="6:35" x14ac:dyDescent="0.2">
      <c r="F156" s="1"/>
      <c r="G156" s="115" t="s">
        <v>184</v>
      </c>
      <c r="H156" s="115"/>
      <c r="I156" s="115"/>
      <c r="J156" s="125" t="s">
        <v>183</v>
      </c>
      <c r="K156" s="117"/>
      <c r="L156" s="115"/>
      <c r="M156" s="422"/>
      <c r="N156" s="422"/>
      <c r="O156" s="422"/>
      <c r="P156" s="1"/>
      <c r="Q156" s="96"/>
      <c r="R156" s="96"/>
      <c r="S156" s="96"/>
      <c r="T156" s="96"/>
      <c r="U156" s="96"/>
      <c r="V156" s="96"/>
      <c r="W156" s="96"/>
      <c r="X156" s="96"/>
      <c r="Y156" s="21"/>
      <c r="Z156" s="21"/>
      <c r="AA156" s="21"/>
      <c r="AB156" s="21"/>
      <c r="AC156" s="21"/>
      <c r="AD156" s="21"/>
      <c r="AE156" s="21"/>
      <c r="AF156" s="21"/>
      <c r="AG156" s="21"/>
      <c r="AH156" s="21"/>
      <c r="AI156" s="21"/>
    </row>
    <row r="157" spans="6:35" x14ac:dyDescent="0.2">
      <c r="F157" s="1"/>
      <c r="G157" s="437" t="s">
        <v>189</v>
      </c>
      <c r="H157" s="437"/>
      <c r="I157" s="119"/>
      <c r="J157" s="118" t="s">
        <v>185</v>
      </c>
      <c r="K157" s="115" t="s">
        <v>182</v>
      </c>
      <c r="L157" s="115"/>
      <c r="M157" s="1"/>
      <c r="N157" s="1"/>
      <c r="O157" s="1"/>
      <c r="P157" s="1"/>
      <c r="Q157" s="96"/>
      <c r="R157" s="96"/>
      <c r="S157" s="96"/>
      <c r="T157" s="96"/>
      <c r="U157" s="96"/>
      <c r="V157" s="96"/>
      <c r="W157" s="96"/>
      <c r="X157" s="96"/>
      <c r="Y157" s="21"/>
      <c r="Z157" s="21"/>
      <c r="AA157" s="21"/>
      <c r="AB157" s="21"/>
      <c r="AC157" s="21"/>
      <c r="AD157" s="21"/>
      <c r="AE157" s="21"/>
      <c r="AF157" s="21"/>
      <c r="AG157" s="21"/>
      <c r="AH157" s="21"/>
      <c r="AI157" s="21"/>
    </row>
    <row r="158" spans="6:35" x14ac:dyDescent="0.2">
      <c r="F158" s="1"/>
      <c r="G158" s="116"/>
      <c r="H158" s="116"/>
      <c r="I158" s="116"/>
      <c r="J158" s="116"/>
      <c r="K158" s="116"/>
      <c r="L158" s="116"/>
      <c r="M158" s="116"/>
      <c r="N158" s="116"/>
      <c r="O158" s="116"/>
      <c r="P158" s="1"/>
      <c r="Q158" s="96"/>
      <c r="R158" s="96"/>
      <c r="S158" s="96"/>
      <c r="T158" s="96"/>
      <c r="U158" s="96"/>
      <c r="V158" s="96"/>
      <c r="W158" s="96"/>
      <c r="X158" s="96"/>
      <c r="Y158" s="21"/>
      <c r="Z158" s="21"/>
      <c r="AA158" s="21"/>
      <c r="AB158" s="21"/>
      <c r="AC158" s="21"/>
      <c r="AD158" s="21"/>
      <c r="AE158" s="21"/>
      <c r="AF158" s="21"/>
      <c r="AG158" s="21"/>
      <c r="AH158" s="21"/>
      <c r="AI158" s="21"/>
    </row>
    <row r="159" spans="6:35" x14ac:dyDescent="0.2">
      <c r="F159" s="1"/>
      <c r="G159" s="1"/>
      <c r="H159" s="1"/>
      <c r="I159" s="1"/>
      <c r="J159" s="1"/>
      <c r="K159" s="1"/>
      <c r="L159" s="1"/>
      <c r="M159" s="1"/>
      <c r="N159" s="1"/>
      <c r="O159" s="1"/>
      <c r="P159" s="1"/>
      <c r="Q159" s="96"/>
      <c r="R159" s="96"/>
      <c r="S159" s="96"/>
      <c r="T159" s="96"/>
      <c r="U159" s="96"/>
      <c r="V159" s="96"/>
      <c r="W159" s="96"/>
      <c r="X159" s="96"/>
      <c r="Y159" s="21"/>
      <c r="Z159" s="21"/>
      <c r="AA159" s="21"/>
      <c r="AB159" s="21"/>
      <c r="AC159" s="21"/>
      <c r="AD159" s="21"/>
      <c r="AE159" s="21"/>
      <c r="AF159" s="21"/>
      <c r="AG159" s="21"/>
      <c r="AH159" s="21"/>
      <c r="AI159" s="21"/>
    </row>
    <row r="160" spans="6:35" x14ac:dyDescent="0.2">
      <c r="F160" s="1"/>
      <c r="G160" s="12" t="s">
        <v>208</v>
      </c>
      <c r="H160" s="1"/>
      <c r="I160" s="1"/>
      <c r="J160" s="1"/>
      <c r="K160" s="1"/>
      <c r="L160" s="18"/>
      <c r="M160" s="439" t="s">
        <v>70</v>
      </c>
      <c r="N160" s="440"/>
      <c r="O160" s="440"/>
      <c r="P160" s="1"/>
      <c r="Q160" s="96"/>
      <c r="R160" s="96"/>
      <c r="S160" s="96"/>
      <c r="T160" s="96"/>
      <c r="U160" s="96"/>
      <c r="V160" s="96"/>
      <c r="W160" s="96"/>
      <c r="X160" s="96"/>
      <c r="Y160" s="21"/>
      <c r="Z160" s="21"/>
      <c r="AA160" s="21"/>
      <c r="AB160" s="21"/>
      <c r="AC160" s="21"/>
      <c r="AD160" s="21"/>
      <c r="AE160" s="21"/>
      <c r="AF160" s="21"/>
      <c r="AG160" s="21"/>
      <c r="AH160" s="21"/>
      <c r="AI160" s="21"/>
    </row>
    <row r="161" spans="6:35" x14ac:dyDescent="0.2">
      <c r="F161" s="1"/>
      <c r="G161" s="421" t="s">
        <v>216</v>
      </c>
      <c r="H161" s="421"/>
      <c r="I161" s="421"/>
      <c r="J161" s="421"/>
      <c r="K161" s="421"/>
      <c r="L161" s="76"/>
      <c r="M161" s="422" t="s">
        <v>76</v>
      </c>
      <c r="N161" s="422"/>
      <c r="O161" s="422"/>
      <c r="P161" s="1"/>
      <c r="Q161" s="96"/>
      <c r="R161" s="96"/>
      <c r="S161" s="96"/>
      <c r="T161" s="96"/>
      <c r="U161" s="96"/>
      <c r="V161" s="96"/>
      <c r="W161" s="96"/>
      <c r="X161" s="96"/>
      <c r="Y161" s="21"/>
      <c r="Z161" s="21"/>
      <c r="AA161" s="21"/>
      <c r="AB161" s="21"/>
      <c r="AC161" s="21"/>
      <c r="AD161" s="21"/>
      <c r="AE161" s="21"/>
      <c r="AF161" s="21"/>
      <c r="AG161" s="21"/>
      <c r="AH161" s="21"/>
      <c r="AI161" s="21"/>
    </row>
    <row r="162" spans="6:35" x14ac:dyDescent="0.2">
      <c r="F162" s="1"/>
      <c r="G162" s="421"/>
      <c r="H162" s="421"/>
      <c r="I162" s="421"/>
      <c r="J162" s="421"/>
      <c r="K162" s="421"/>
      <c r="L162" s="76"/>
      <c r="M162" s="422"/>
      <c r="N162" s="422"/>
      <c r="O162" s="422"/>
      <c r="P162" s="1"/>
      <c r="Q162" s="96"/>
      <c r="R162" s="96"/>
      <c r="S162" s="96"/>
      <c r="T162" s="96"/>
      <c r="U162" s="96"/>
      <c r="V162" s="96"/>
      <c r="W162" s="96"/>
      <c r="X162" s="96"/>
      <c r="Y162" s="21"/>
      <c r="Z162" s="21"/>
      <c r="AA162" s="21"/>
      <c r="AB162" s="21"/>
      <c r="AC162" s="21"/>
      <c r="AD162" s="21"/>
      <c r="AE162" s="21"/>
      <c r="AF162" s="21"/>
      <c r="AG162" s="21"/>
      <c r="AH162" s="21"/>
      <c r="AI162" s="21"/>
    </row>
    <row r="163" spans="6:35" x14ac:dyDescent="0.2">
      <c r="F163" s="1"/>
      <c r="G163" s="421"/>
      <c r="H163" s="421"/>
      <c r="I163" s="421"/>
      <c r="J163" s="421"/>
      <c r="K163" s="421"/>
      <c r="L163" s="1"/>
      <c r="M163" s="422"/>
      <c r="N163" s="422"/>
      <c r="O163" s="422"/>
      <c r="P163" s="1"/>
      <c r="Q163" s="96"/>
      <c r="R163" s="96"/>
      <c r="S163" s="96"/>
      <c r="T163" s="96"/>
      <c r="U163" s="96"/>
      <c r="V163" s="96"/>
      <c r="W163" s="96"/>
      <c r="X163" s="96"/>
      <c r="Y163" s="21"/>
      <c r="Z163" s="21"/>
      <c r="AA163" s="21"/>
      <c r="AB163" s="21"/>
      <c r="AC163" s="21"/>
      <c r="AD163" s="21"/>
      <c r="AE163" s="21"/>
      <c r="AF163" s="21"/>
      <c r="AG163" s="21"/>
      <c r="AH163" s="21"/>
      <c r="AI163" s="21"/>
    </row>
    <row r="164" spans="6:35" x14ac:dyDescent="0.2">
      <c r="F164" s="1"/>
      <c r="G164" s="421"/>
      <c r="H164" s="421"/>
      <c r="I164" s="421"/>
      <c r="J164" s="421"/>
      <c r="K164" s="421"/>
      <c r="L164" s="1"/>
      <c r="M164" s="438" t="s">
        <v>73</v>
      </c>
      <c r="N164" s="438"/>
      <c r="O164" s="438"/>
      <c r="P164" s="1"/>
      <c r="Q164" s="96"/>
      <c r="R164" s="96"/>
      <c r="S164" s="96"/>
      <c r="T164" s="96"/>
      <c r="U164" s="96"/>
      <c r="V164" s="96"/>
      <c r="W164" s="96"/>
      <c r="X164" s="96"/>
      <c r="Y164" s="21"/>
      <c r="Z164" s="21"/>
      <c r="AA164" s="21"/>
      <c r="AB164" s="21"/>
      <c r="AC164" s="21"/>
      <c r="AD164" s="21"/>
      <c r="AE164" s="21"/>
      <c r="AF164" s="21"/>
      <c r="AG164" s="21"/>
      <c r="AH164" s="21"/>
      <c r="AI164" s="21"/>
    </row>
    <row r="165" spans="6:35" ht="12.75" customHeight="1" x14ac:dyDescent="0.2">
      <c r="F165" s="1"/>
      <c r="G165" s="115"/>
      <c r="H165" s="115"/>
      <c r="I165" s="115"/>
      <c r="J165" s="115"/>
      <c r="K165" s="115"/>
      <c r="L165" s="115"/>
      <c r="M165" s="422" t="s">
        <v>76</v>
      </c>
      <c r="N165" s="422"/>
      <c r="O165" s="422"/>
      <c r="P165" s="1"/>
      <c r="Q165" s="96"/>
      <c r="R165" s="96"/>
      <c r="S165" s="96"/>
      <c r="T165" s="96"/>
      <c r="U165" s="96"/>
      <c r="V165" s="96"/>
      <c r="W165" s="96"/>
      <c r="X165" s="96"/>
      <c r="Y165" s="21"/>
      <c r="Z165" s="21"/>
      <c r="AA165" s="21"/>
      <c r="AB165" s="21"/>
      <c r="AC165" s="21"/>
      <c r="AD165" s="21"/>
      <c r="AE165" s="21"/>
      <c r="AF165" s="21"/>
      <c r="AG165" s="21"/>
      <c r="AH165" s="21"/>
      <c r="AI165" s="21"/>
    </row>
    <row r="166" spans="6:35" x14ac:dyDescent="0.2">
      <c r="F166" s="1"/>
      <c r="G166" s="115" t="s">
        <v>184</v>
      </c>
      <c r="H166" s="115"/>
      <c r="I166" s="115"/>
      <c r="J166" s="125" t="s">
        <v>183</v>
      </c>
      <c r="K166" s="117"/>
      <c r="L166" s="115"/>
      <c r="M166" s="422"/>
      <c r="N166" s="422"/>
      <c r="O166" s="422"/>
      <c r="P166" s="1"/>
      <c r="Q166" s="96"/>
      <c r="R166" s="96"/>
      <c r="S166" s="96"/>
      <c r="T166" s="96"/>
      <c r="U166" s="96"/>
      <c r="V166" s="96"/>
      <c r="W166" s="96"/>
      <c r="X166" s="96"/>
      <c r="Y166" s="21"/>
      <c r="Z166" s="21"/>
      <c r="AA166" s="21"/>
      <c r="AB166" s="21"/>
      <c r="AC166" s="21"/>
      <c r="AD166" s="21"/>
      <c r="AE166" s="21"/>
      <c r="AF166" s="21"/>
      <c r="AG166" s="21"/>
      <c r="AH166" s="21"/>
      <c r="AI166" s="21"/>
    </row>
    <row r="167" spans="6:35" x14ac:dyDescent="0.2">
      <c r="F167" s="1"/>
      <c r="G167" s="437" t="s">
        <v>189</v>
      </c>
      <c r="H167" s="437"/>
      <c r="I167" s="119"/>
      <c r="J167" s="118" t="s">
        <v>185</v>
      </c>
      <c r="K167" s="115" t="s">
        <v>182</v>
      </c>
      <c r="L167" s="115"/>
      <c r="M167" s="1"/>
      <c r="N167" s="1"/>
      <c r="O167" s="1"/>
      <c r="P167" s="1"/>
      <c r="Q167" s="96"/>
      <c r="R167" s="96"/>
      <c r="S167" s="96"/>
      <c r="T167" s="96"/>
      <c r="U167" s="96"/>
      <c r="V167" s="96"/>
      <c r="W167" s="96"/>
      <c r="X167" s="96"/>
      <c r="Y167" s="21"/>
      <c r="Z167" s="21"/>
      <c r="AA167" s="21"/>
      <c r="AB167" s="21"/>
      <c r="AC167" s="21"/>
      <c r="AD167" s="21"/>
      <c r="AE167" s="21"/>
      <c r="AF167" s="21"/>
      <c r="AG167" s="21"/>
      <c r="AH167" s="21"/>
      <c r="AI167" s="21"/>
    </row>
    <row r="168" spans="6:35" x14ac:dyDescent="0.2">
      <c r="F168" s="1"/>
      <c r="G168" s="116"/>
      <c r="H168" s="116"/>
      <c r="I168" s="116"/>
      <c r="J168" s="116"/>
      <c r="K168" s="116"/>
      <c r="L168" s="116"/>
      <c r="M168" s="116"/>
      <c r="N168" s="116"/>
      <c r="O168" s="116"/>
      <c r="P168" s="1"/>
      <c r="Q168" s="96"/>
      <c r="R168" s="96"/>
      <c r="S168" s="96"/>
      <c r="T168" s="96"/>
      <c r="U168" s="96"/>
      <c r="V168" s="96"/>
      <c r="W168" s="96"/>
      <c r="X168" s="96"/>
      <c r="Y168" s="21"/>
      <c r="Z168" s="21"/>
      <c r="AA168" s="21"/>
      <c r="AB168" s="21"/>
      <c r="AC168" s="21"/>
      <c r="AD168" s="21"/>
      <c r="AE168" s="21"/>
      <c r="AF168" s="21"/>
      <c r="AG168" s="21"/>
      <c r="AH168" s="21"/>
      <c r="AI168" s="21"/>
    </row>
    <row r="169" spans="6:35" x14ac:dyDescent="0.2">
      <c r="F169" s="1"/>
      <c r="G169" s="1"/>
      <c r="H169" s="1"/>
      <c r="I169" s="1"/>
      <c r="J169" s="1"/>
      <c r="K169" s="1"/>
      <c r="L169" s="1"/>
      <c r="M169" s="1"/>
      <c r="N169" s="1"/>
      <c r="O169" s="1"/>
      <c r="P169" s="1"/>
      <c r="Q169" s="96"/>
      <c r="R169" s="96"/>
      <c r="S169" s="96"/>
      <c r="T169" s="96"/>
      <c r="U169" s="96"/>
      <c r="V169" s="96"/>
      <c r="W169" s="96"/>
      <c r="X169" s="96"/>
      <c r="Y169" s="21"/>
      <c r="Z169" s="21"/>
      <c r="AA169" s="21"/>
      <c r="AB169" s="21"/>
      <c r="AC169" s="21"/>
      <c r="AD169" s="21"/>
      <c r="AE169" s="21"/>
      <c r="AF169" s="21"/>
      <c r="AG169" s="21"/>
      <c r="AH169" s="21"/>
      <c r="AI169" s="21"/>
    </row>
    <row r="170" spans="6:35" x14ac:dyDescent="0.2">
      <c r="F170" s="1"/>
      <c r="G170" s="12" t="s">
        <v>209</v>
      </c>
      <c r="H170" s="1"/>
      <c r="I170" s="1"/>
      <c r="J170" s="1"/>
      <c r="K170" s="1"/>
      <c r="L170" s="18"/>
      <c r="M170" s="439" t="s">
        <v>70</v>
      </c>
      <c r="N170" s="440"/>
      <c r="O170" s="440"/>
      <c r="P170" s="1"/>
      <c r="Q170" s="96"/>
      <c r="R170" s="96"/>
      <c r="S170" s="96"/>
      <c r="T170" s="96"/>
      <c r="U170" s="96"/>
      <c r="V170" s="96"/>
      <c r="W170" s="96"/>
      <c r="X170" s="96"/>
      <c r="Y170" s="21"/>
      <c r="Z170" s="21"/>
      <c r="AA170" s="21"/>
      <c r="AB170" s="21"/>
      <c r="AC170" s="21"/>
      <c r="AD170" s="21"/>
      <c r="AE170" s="21"/>
      <c r="AF170" s="21"/>
      <c r="AG170" s="21"/>
      <c r="AH170" s="21"/>
      <c r="AI170" s="21"/>
    </row>
    <row r="171" spans="6:35" x14ac:dyDescent="0.2">
      <c r="F171" s="1"/>
      <c r="G171" s="421" t="s">
        <v>216</v>
      </c>
      <c r="H171" s="421"/>
      <c r="I171" s="421"/>
      <c r="J171" s="421"/>
      <c r="K171" s="421"/>
      <c r="L171" s="76"/>
      <c r="M171" s="422" t="s">
        <v>76</v>
      </c>
      <c r="N171" s="422"/>
      <c r="O171" s="422"/>
      <c r="P171" s="1"/>
      <c r="Q171" s="96"/>
      <c r="R171" s="96"/>
      <c r="S171" s="96"/>
      <c r="T171" s="96"/>
      <c r="U171" s="96"/>
      <c r="V171" s="96"/>
      <c r="W171" s="96"/>
      <c r="X171" s="96"/>
      <c r="Y171" s="21"/>
      <c r="Z171" s="21"/>
      <c r="AA171" s="21"/>
      <c r="AB171" s="21"/>
      <c r="AC171" s="21"/>
      <c r="AD171" s="21"/>
      <c r="AE171" s="21"/>
      <c r="AF171" s="21"/>
      <c r="AG171" s="21"/>
      <c r="AH171" s="21"/>
      <c r="AI171" s="21"/>
    </row>
    <row r="172" spans="6:35" x14ac:dyDescent="0.2">
      <c r="F172" s="1"/>
      <c r="G172" s="421"/>
      <c r="H172" s="421"/>
      <c r="I172" s="421"/>
      <c r="J172" s="421"/>
      <c r="K172" s="421"/>
      <c r="L172" s="76"/>
      <c r="M172" s="422"/>
      <c r="N172" s="422"/>
      <c r="O172" s="422"/>
      <c r="P172" s="1"/>
      <c r="Q172" s="96"/>
      <c r="R172" s="96"/>
      <c r="S172" s="96"/>
      <c r="T172" s="96"/>
      <c r="U172" s="96"/>
      <c r="V172" s="96"/>
      <c r="W172" s="96"/>
      <c r="X172" s="96"/>
      <c r="Y172" s="21"/>
      <c r="Z172" s="21"/>
      <c r="AA172" s="21"/>
      <c r="AB172" s="21"/>
      <c r="AC172" s="21"/>
      <c r="AD172" s="21"/>
      <c r="AE172" s="21"/>
      <c r="AF172" s="21"/>
      <c r="AG172" s="21"/>
      <c r="AH172" s="21"/>
      <c r="AI172" s="21"/>
    </row>
    <row r="173" spans="6:35" x14ac:dyDescent="0.2">
      <c r="F173" s="1"/>
      <c r="G173" s="421"/>
      <c r="H173" s="421"/>
      <c r="I173" s="421"/>
      <c r="J173" s="421"/>
      <c r="K173" s="421"/>
      <c r="L173" s="1"/>
      <c r="M173" s="422"/>
      <c r="N173" s="422"/>
      <c r="O173" s="422"/>
      <c r="P173" s="1"/>
      <c r="Q173" s="96"/>
      <c r="R173" s="96"/>
      <c r="S173" s="96"/>
      <c r="T173" s="96"/>
      <c r="U173" s="96"/>
      <c r="V173" s="96"/>
      <c r="W173" s="96"/>
      <c r="X173" s="96"/>
      <c r="Y173" s="21"/>
      <c r="Z173" s="21"/>
      <c r="AA173" s="21"/>
      <c r="AB173" s="21"/>
      <c r="AC173" s="21"/>
      <c r="AD173" s="21"/>
      <c r="AE173" s="21"/>
      <c r="AF173" s="21"/>
      <c r="AG173" s="21"/>
      <c r="AH173" s="21"/>
      <c r="AI173" s="21"/>
    </row>
    <row r="174" spans="6:35" x14ac:dyDescent="0.2">
      <c r="F174" s="1"/>
      <c r="G174" s="421"/>
      <c r="H174" s="421"/>
      <c r="I174" s="421"/>
      <c r="J174" s="421"/>
      <c r="K174" s="421"/>
      <c r="L174" s="1"/>
      <c r="M174" s="438" t="s">
        <v>73</v>
      </c>
      <c r="N174" s="438"/>
      <c r="O174" s="438"/>
      <c r="P174" s="1"/>
      <c r="Q174" s="96"/>
      <c r="R174" s="96"/>
      <c r="S174" s="96"/>
      <c r="T174" s="96"/>
      <c r="U174" s="96"/>
      <c r="V174" s="96"/>
      <c r="W174" s="96"/>
      <c r="X174" s="96"/>
      <c r="Y174" s="21"/>
      <c r="Z174" s="21"/>
      <c r="AA174" s="21"/>
      <c r="AB174" s="21"/>
      <c r="AC174" s="21"/>
      <c r="AD174" s="21"/>
      <c r="AE174" s="21"/>
      <c r="AF174" s="21"/>
      <c r="AG174" s="21"/>
      <c r="AH174" s="21"/>
      <c r="AI174" s="21"/>
    </row>
    <row r="175" spans="6:35" ht="12.75" customHeight="1" x14ac:dyDescent="0.2">
      <c r="F175" s="1"/>
      <c r="G175" s="115"/>
      <c r="H175" s="115"/>
      <c r="I175" s="115"/>
      <c r="J175" s="115"/>
      <c r="K175" s="115"/>
      <c r="L175" s="115"/>
      <c r="M175" s="422" t="s">
        <v>76</v>
      </c>
      <c r="N175" s="422"/>
      <c r="O175" s="422"/>
      <c r="P175" s="1"/>
      <c r="Q175" s="96"/>
      <c r="R175" s="96"/>
      <c r="S175" s="96"/>
      <c r="T175" s="96"/>
      <c r="U175" s="96"/>
      <c r="V175" s="96"/>
      <c r="W175" s="96"/>
      <c r="X175" s="96"/>
      <c r="Y175" s="21"/>
      <c r="Z175" s="21"/>
      <c r="AA175" s="21"/>
      <c r="AB175" s="21"/>
      <c r="AC175" s="21"/>
      <c r="AD175" s="21"/>
      <c r="AE175" s="21"/>
      <c r="AF175" s="21"/>
      <c r="AG175" s="21"/>
      <c r="AH175" s="21"/>
      <c r="AI175" s="21"/>
    </row>
    <row r="176" spans="6:35" x14ac:dyDescent="0.2">
      <c r="F176" s="1"/>
      <c r="G176" s="115" t="s">
        <v>184</v>
      </c>
      <c r="H176" s="115"/>
      <c r="I176" s="115"/>
      <c r="J176" s="125" t="s">
        <v>183</v>
      </c>
      <c r="K176" s="117"/>
      <c r="L176" s="115"/>
      <c r="M176" s="422"/>
      <c r="N176" s="422"/>
      <c r="O176" s="422"/>
      <c r="P176" s="1"/>
      <c r="Q176" s="96"/>
      <c r="R176" s="96"/>
      <c r="S176" s="96"/>
      <c r="T176" s="96"/>
      <c r="U176" s="96"/>
      <c r="V176" s="96"/>
      <c r="W176" s="96"/>
      <c r="X176" s="96"/>
      <c r="Y176" s="21"/>
      <c r="Z176" s="21"/>
      <c r="AA176" s="21"/>
      <c r="AB176" s="21"/>
      <c r="AC176" s="21"/>
      <c r="AD176" s="21"/>
      <c r="AE176" s="21"/>
      <c r="AF176" s="21"/>
      <c r="AG176" s="21"/>
      <c r="AH176" s="21"/>
      <c r="AI176" s="21"/>
    </row>
    <row r="177" spans="6:35" x14ac:dyDescent="0.2">
      <c r="F177" s="1"/>
      <c r="G177" s="437" t="s">
        <v>189</v>
      </c>
      <c r="H177" s="437"/>
      <c r="I177" s="119"/>
      <c r="J177" s="118" t="s">
        <v>185</v>
      </c>
      <c r="K177" s="115" t="s">
        <v>182</v>
      </c>
      <c r="L177" s="115"/>
      <c r="M177" s="1"/>
      <c r="N177" s="1"/>
      <c r="O177" s="1"/>
      <c r="P177" s="1"/>
      <c r="Q177" s="96"/>
      <c r="R177" s="96"/>
      <c r="S177" s="96"/>
      <c r="T177" s="96"/>
      <c r="U177" s="96"/>
      <c r="V177" s="96"/>
      <c r="W177" s="96"/>
      <c r="X177" s="96"/>
      <c r="Y177" s="21"/>
      <c r="Z177" s="21"/>
      <c r="AA177" s="21"/>
      <c r="AB177" s="21"/>
      <c r="AC177" s="21"/>
      <c r="AD177" s="21"/>
      <c r="AE177" s="21"/>
      <c r="AF177" s="21"/>
      <c r="AG177" s="21"/>
      <c r="AH177" s="21"/>
      <c r="AI177" s="21"/>
    </row>
    <row r="178" spans="6:35" x14ac:dyDescent="0.2">
      <c r="F178" s="1"/>
      <c r="G178" s="116"/>
      <c r="H178" s="116"/>
      <c r="I178" s="116"/>
      <c r="J178" s="116"/>
      <c r="K178" s="116"/>
      <c r="L178" s="116"/>
      <c r="M178" s="116"/>
      <c r="N178" s="116"/>
      <c r="O178" s="116"/>
      <c r="P178" s="1"/>
      <c r="Q178" s="96"/>
      <c r="R178" s="96"/>
      <c r="S178" s="96"/>
      <c r="T178" s="96"/>
      <c r="U178" s="96"/>
      <c r="V178" s="96"/>
      <c r="W178" s="96"/>
      <c r="X178" s="96"/>
      <c r="Y178" s="21"/>
      <c r="Z178" s="21"/>
      <c r="AA178" s="21"/>
      <c r="AB178" s="21"/>
      <c r="AC178" s="21"/>
      <c r="AD178" s="21"/>
      <c r="AE178" s="21"/>
      <c r="AF178" s="21"/>
      <c r="AG178" s="21"/>
      <c r="AH178" s="21"/>
      <c r="AI178" s="21"/>
    </row>
    <row r="179" spans="6:35" x14ac:dyDescent="0.2">
      <c r="F179" s="1"/>
      <c r="G179" s="1"/>
      <c r="H179" s="1"/>
      <c r="I179" s="1"/>
      <c r="J179" s="1"/>
      <c r="K179" s="1"/>
      <c r="L179" s="1"/>
      <c r="M179" s="1"/>
      <c r="N179" s="1"/>
      <c r="O179" s="1"/>
      <c r="P179" s="1"/>
      <c r="Q179" s="96"/>
      <c r="R179" s="96"/>
      <c r="S179" s="96"/>
      <c r="T179" s="96"/>
      <c r="U179" s="96"/>
      <c r="V179" s="96"/>
      <c r="W179" s="96"/>
      <c r="X179" s="96"/>
      <c r="Y179" s="21"/>
      <c r="Z179" s="21"/>
      <c r="AA179" s="21"/>
      <c r="AB179" s="21"/>
      <c r="AC179" s="21"/>
      <c r="AD179" s="21"/>
      <c r="AE179" s="21"/>
      <c r="AF179" s="21"/>
      <c r="AG179" s="21"/>
      <c r="AH179" s="21"/>
      <c r="AI179" s="21"/>
    </row>
    <row r="180" spans="6:35" x14ac:dyDescent="0.2">
      <c r="F180" s="1"/>
      <c r="G180" s="12" t="s">
        <v>210</v>
      </c>
      <c r="H180" s="1"/>
      <c r="I180" s="1"/>
      <c r="J180" s="1"/>
      <c r="K180" s="1"/>
      <c r="L180" s="18"/>
      <c r="M180" s="439" t="s">
        <v>70</v>
      </c>
      <c r="N180" s="440"/>
      <c r="O180" s="440"/>
      <c r="P180" s="1"/>
      <c r="Q180" s="96"/>
      <c r="R180" s="96"/>
      <c r="S180" s="96"/>
      <c r="T180" s="96"/>
      <c r="U180" s="96"/>
      <c r="V180" s="96"/>
      <c r="W180" s="96"/>
      <c r="X180" s="96"/>
      <c r="Y180" s="21"/>
      <c r="Z180" s="21"/>
      <c r="AA180" s="21"/>
      <c r="AB180" s="21"/>
      <c r="AC180" s="21"/>
      <c r="AD180" s="21"/>
      <c r="AE180" s="21"/>
      <c r="AF180" s="21"/>
      <c r="AG180" s="21"/>
      <c r="AH180" s="21"/>
      <c r="AI180" s="21"/>
    </row>
    <row r="181" spans="6:35" ht="12.75" customHeight="1" x14ac:dyDescent="0.2">
      <c r="F181" s="1"/>
      <c r="G181" s="421" t="s">
        <v>216</v>
      </c>
      <c r="H181" s="421"/>
      <c r="I181" s="421"/>
      <c r="J181" s="421"/>
      <c r="K181" s="421"/>
      <c r="L181" s="76"/>
      <c r="M181" s="422" t="s">
        <v>76</v>
      </c>
      <c r="N181" s="422"/>
      <c r="O181" s="422"/>
      <c r="P181" s="1"/>
      <c r="Q181" s="96"/>
      <c r="R181" s="96"/>
      <c r="S181" s="96"/>
      <c r="T181" s="96"/>
      <c r="U181" s="96"/>
      <c r="V181" s="96"/>
      <c r="W181" s="96"/>
      <c r="X181" s="96"/>
      <c r="Y181" s="21"/>
      <c r="Z181" s="21"/>
      <c r="AA181" s="21"/>
      <c r="AB181" s="21"/>
      <c r="AC181" s="21"/>
      <c r="AD181" s="21"/>
      <c r="AE181" s="21"/>
      <c r="AF181" s="21"/>
      <c r="AG181" s="21"/>
      <c r="AH181" s="21"/>
      <c r="AI181" s="21"/>
    </row>
    <row r="182" spans="6:35" x14ac:dyDescent="0.2">
      <c r="F182" s="1"/>
      <c r="G182" s="421"/>
      <c r="H182" s="421"/>
      <c r="I182" s="421"/>
      <c r="J182" s="421"/>
      <c r="K182" s="421"/>
      <c r="L182" s="76"/>
      <c r="M182" s="422"/>
      <c r="N182" s="422"/>
      <c r="O182" s="422"/>
      <c r="P182" s="1"/>
      <c r="Q182" s="96"/>
      <c r="R182" s="96"/>
      <c r="S182" s="96"/>
      <c r="T182" s="96"/>
      <c r="U182" s="96"/>
      <c r="V182" s="96"/>
      <c r="W182" s="96"/>
      <c r="X182" s="96"/>
      <c r="Y182" s="21"/>
      <c r="Z182" s="21"/>
      <c r="AA182" s="21"/>
      <c r="AB182" s="21"/>
      <c r="AC182" s="21"/>
      <c r="AD182" s="21"/>
      <c r="AE182" s="21"/>
      <c r="AF182" s="21"/>
      <c r="AG182" s="21"/>
      <c r="AH182" s="21"/>
      <c r="AI182" s="21"/>
    </row>
    <row r="183" spans="6:35" x14ac:dyDescent="0.2">
      <c r="F183" s="1"/>
      <c r="G183" s="421"/>
      <c r="H183" s="421"/>
      <c r="I183" s="421"/>
      <c r="J183" s="421"/>
      <c r="K183" s="421"/>
      <c r="L183" s="1"/>
      <c r="M183" s="422"/>
      <c r="N183" s="422"/>
      <c r="O183" s="422"/>
      <c r="P183" s="1"/>
      <c r="Q183" s="96"/>
      <c r="R183" s="96"/>
      <c r="S183" s="96"/>
      <c r="T183" s="96"/>
      <c r="U183" s="96"/>
      <c r="V183" s="96"/>
      <c r="W183" s="96"/>
      <c r="X183" s="96"/>
      <c r="Y183" s="21"/>
      <c r="Z183" s="21"/>
      <c r="AA183" s="21"/>
      <c r="AB183" s="21"/>
      <c r="AC183" s="21"/>
      <c r="AD183" s="21"/>
      <c r="AE183" s="21"/>
      <c r="AF183" s="21"/>
      <c r="AG183" s="21"/>
      <c r="AH183" s="21"/>
      <c r="AI183" s="21"/>
    </row>
    <row r="184" spans="6:35" x14ac:dyDescent="0.2">
      <c r="F184" s="1"/>
      <c r="G184" s="421"/>
      <c r="H184" s="421"/>
      <c r="I184" s="421"/>
      <c r="J184" s="421"/>
      <c r="K184" s="421"/>
      <c r="L184" s="1"/>
      <c r="M184" s="438" t="s">
        <v>73</v>
      </c>
      <c r="N184" s="438"/>
      <c r="O184" s="438"/>
      <c r="P184" s="1"/>
      <c r="Q184" s="96"/>
      <c r="R184" s="96"/>
      <c r="S184" s="96"/>
      <c r="T184" s="96"/>
      <c r="U184" s="96"/>
      <c r="V184" s="96"/>
      <c r="W184" s="96"/>
      <c r="X184" s="96"/>
      <c r="Y184" s="21"/>
      <c r="Z184" s="21"/>
      <c r="AA184" s="21"/>
      <c r="AB184" s="21"/>
      <c r="AC184" s="21"/>
      <c r="AD184" s="21"/>
      <c r="AE184" s="21"/>
      <c r="AF184" s="21"/>
      <c r="AG184" s="21"/>
      <c r="AH184" s="21"/>
      <c r="AI184" s="21"/>
    </row>
    <row r="185" spans="6:35" ht="12.75" customHeight="1" x14ac:dyDescent="0.2">
      <c r="F185" s="1"/>
      <c r="G185" s="115"/>
      <c r="H185" s="115"/>
      <c r="I185" s="115"/>
      <c r="J185" s="115"/>
      <c r="K185" s="115"/>
      <c r="L185" s="115"/>
      <c r="M185" s="422" t="s">
        <v>76</v>
      </c>
      <c r="N185" s="422"/>
      <c r="O185" s="422"/>
      <c r="P185" s="1"/>
      <c r="Q185" s="96"/>
      <c r="R185" s="96"/>
      <c r="S185" s="96"/>
      <c r="T185" s="96"/>
      <c r="U185" s="96"/>
      <c r="V185" s="96"/>
      <c r="W185" s="96"/>
      <c r="X185" s="96"/>
      <c r="Y185" s="21"/>
      <c r="Z185" s="21"/>
      <c r="AA185" s="21"/>
      <c r="AB185" s="21"/>
      <c r="AC185" s="21"/>
      <c r="AD185" s="21"/>
      <c r="AE185" s="21"/>
      <c r="AF185" s="21"/>
      <c r="AG185" s="21"/>
      <c r="AH185" s="21"/>
      <c r="AI185" s="21"/>
    </row>
    <row r="186" spans="6:35" x14ac:dyDescent="0.2">
      <c r="F186" s="1"/>
      <c r="G186" s="115" t="s">
        <v>184</v>
      </c>
      <c r="H186" s="115"/>
      <c r="I186" s="115"/>
      <c r="J186" s="125" t="s">
        <v>183</v>
      </c>
      <c r="K186" s="117"/>
      <c r="L186" s="115"/>
      <c r="M186" s="422"/>
      <c r="N186" s="422"/>
      <c r="O186" s="422"/>
      <c r="P186" s="1"/>
      <c r="Q186" s="96"/>
      <c r="R186" s="96"/>
      <c r="S186" s="96"/>
      <c r="T186" s="96"/>
      <c r="U186" s="96"/>
      <c r="V186" s="96"/>
      <c r="W186" s="96"/>
      <c r="X186" s="96"/>
      <c r="Y186" s="21"/>
      <c r="Z186" s="21"/>
      <c r="AA186" s="21"/>
      <c r="AB186" s="21"/>
      <c r="AC186" s="21"/>
      <c r="AD186" s="21"/>
      <c r="AE186" s="21"/>
      <c r="AF186" s="21"/>
      <c r="AG186" s="21"/>
      <c r="AH186" s="21"/>
      <c r="AI186" s="21"/>
    </row>
    <row r="187" spans="6:35" x14ac:dyDescent="0.2">
      <c r="F187" s="1"/>
      <c r="G187" s="437" t="s">
        <v>189</v>
      </c>
      <c r="H187" s="437"/>
      <c r="I187" s="119"/>
      <c r="J187" s="118" t="s">
        <v>185</v>
      </c>
      <c r="K187" s="115" t="s">
        <v>182</v>
      </c>
      <c r="L187" s="115"/>
      <c r="M187" s="1"/>
      <c r="N187" s="1"/>
      <c r="O187" s="1"/>
      <c r="P187" s="1"/>
      <c r="Q187" s="96"/>
      <c r="R187" s="96"/>
      <c r="S187" s="96"/>
      <c r="T187" s="96"/>
      <c r="U187" s="96"/>
      <c r="V187" s="96"/>
      <c r="W187" s="96"/>
      <c r="X187" s="96"/>
      <c r="Y187" s="21"/>
      <c r="Z187" s="21"/>
      <c r="AA187" s="21"/>
      <c r="AB187" s="21"/>
      <c r="AC187" s="21"/>
      <c r="AD187" s="21"/>
      <c r="AE187" s="21"/>
      <c r="AF187" s="21"/>
      <c r="AG187" s="21"/>
      <c r="AH187" s="21"/>
      <c r="AI187" s="21"/>
    </row>
    <row r="188" spans="6:35" x14ac:dyDescent="0.2">
      <c r="F188" s="1"/>
      <c r="G188" s="116"/>
      <c r="H188" s="116"/>
      <c r="I188" s="116"/>
      <c r="J188" s="116"/>
      <c r="K188" s="116"/>
      <c r="L188" s="116"/>
      <c r="M188" s="116"/>
      <c r="N188" s="116"/>
      <c r="O188" s="116"/>
      <c r="P188" s="1"/>
      <c r="Q188" s="96"/>
      <c r="R188" s="96"/>
      <c r="S188" s="96"/>
      <c r="T188" s="96"/>
      <c r="U188" s="96"/>
      <c r="V188" s="96"/>
      <c r="W188" s="96"/>
      <c r="X188" s="96"/>
      <c r="Y188" s="21"/>
      <c r="Z188" s="21"/>
      <c r="AA188" s="21"/>
      <c r="AB188" s="21"/>
      <c r="AC188" s="21"/>
      <c r="AD188" s="21"/>
      <c r="AE188" s="21"/>
      <c r="AF188" s="21"/>
      <c r="AG188" s="21"/>
      <c r="AH188" s="21"/>
      <c r="AI188" s="21"/>
    </row>
    <row r="189" spans="6:35" x14ac:dyDescent="0.2">
      <c r="F189" s="1"/>
      <c r="G189" s="1"/>
      <c r="H189" s="1"/>
      <c r="I189" s="1"/>
      <c r="J189" s="1"/>
      <c r="K189" s="1"/>
      <c r="L189" s="1"/>
      <c r="M189" s="1"/>
      <c r="N189" s="1"/>
      <c r="O189" s="1"/>
      <c r="P189" s="1"/>
      <c r="Q189" s="96"/>
      <c r="R189" s="96"/>
      <c r="S189" s="96"/>
      <c r="T189" s="96"/>
      <c r="U189" s="96"/>
      <c r="V189" s="96"/>
      <c r="W189" s="96"/>
      <c r="X189" s="96"/>
      <c r="Y189" s="21"/>
      <c r="Z189" s="21"/>
      <c r="AA189" s="21"/>
      <c r="AB189" s="21"/>
      <c r="AC189" s="21"/>
      <c r="AD189" s="21"/>
      <c r="AE189" s="21"/>
      <c r="AF189" s="21"/>
      <c r="AG189" s="21"/>
      <c r="AH189" s="21"/>
      <c r="AI189" s="21"/>
    </row>
    <row r="190" spans="6:35" x14ac:dyDescent="0.2">
      <c r="F190" s="1"/>
      <c r="G190" s="12" t="s">
        <v>211</v>
      </c>
      <c r="H190" s="1"/>
      <c r="I190" s="1"/>
      <c r="J190" s="1"/>
      <c r="K190" s="1"/>
      <c r="L190" s="18"/>
      <c r="M190" s="439" t="s">
        <v>70</v>
      </c>
      <c r="N190" s="440"/>
      <c r="O190" s="440"/>
      <c r="P190" s="1"/>
      <c r="Q190" s="96"/>
      <c r="R190" s="96"/>
      <c r="S190" s="96"/>
      <c r="T190" s="96"/>
      <c r="U190" s="96"/>
      <c r="V190" s="96"/>
      <c r="W190" s="96"/>
      <c r="X190" s="96"/>
      <c r="Y190" s="21"/>
      <c r="Z190" s="21"/>
      <c r="AA190" s="21"/>
      <c r="AB190" s="21"/>
      <c r="AC190" s="21"/>
      <c r="AD190" s="21"/>
      <c r="AE190" s="21"/>
      <c r="AF190" s="21"/>
      <c r="AG190" s="21"/>
      <c r="AH190" s="21"/>
      <c r="AI190" s="21"/>
    </row>
    <row r="191" spans="6:35" ht="12.75" customHeight="1" x14ac:dyDescent="0.2">
      <c r="F191" s="1"/>
      <c r="G191" s="421" t="s">
        <v>216</v>
      </c>
      <c r="H191" s="421"/>
      <c r="I191" s="421"/>
      <c r="J191" s="421"/>
      <c r="K191" s="421"/>
      <c r="L191" s="76"/>
      <c r="M191" s="422" t="s">
        <v>76</v>
      </c>
      <c r="N191" s="422"/>
      <c r="O191" s="422"/>
      <c r="P191" s="1"/>
      <c r="Q191" s="96"/>
      <c r="R191" s="96"/>
      <c r="S191" s="96"/>
      <c r="T191" s="96"/>
      <c r="U191" s="96"/>
      <c r="V191" s="96"/>
      <c r="W191" s="96"/>
      <c r="X191" s="96"/>
      <c r="Y191" s="21"/>
      <c r="Z191" s="21"/>
      <c r="AA191" s="21"/>
      <c r="AB191" s="21"/>
      <c r="AC191" s="21"/>
      <c r="AD191" s="21"/>
      <c r="AE191" s="21"/>
      <c r="AF191" s="21"/>
      <c r="AG191" s="21"/>
      <c r="AH191" s="21"/>
      <c r="AI191" s="21"/>
    </row>
    <row r="192" spans="6:35" x14ac:dyDescent="0.2">
      <c r="F192" s="1"/>
      <c r="G192" s="421"/>
      <c r="H192" s="421"/>
      <c r="I192" s="421"/>
      <c r="J192" s="421"/>
      <c r="K192" s="421"/>
      <c r="L192" s="76"/>
      <c r="M192" s="422"/>
      <c r="N192" s="422"/>
      <c r="O192" s="422"/>
      <c r="P192" s="1"/>
      <c r="Q192" s="96"/>
      <c r="R192" s="96"/>
      <c r="S192" s="96"/>
      <c r="T192" s="96"/>
      <c r="U192" s="96"/>
      <c r="V192" s="96"/>
      <c r="W192" s="96"/>
      <c r="X192" s="96"/>
      <c r="Y192" s="21"/>
      <c r="Z192" s="21"/>
      <c r="AA192" s="21"/>
      <c r="AB192" s="21"/>
      <c r="AC192" s="21"/>
      <c r="AD192" s="21"/>
      <c r="AE192" s="21"/>
      <c r="AF192" s="21"/>
      <c r="AG192" s="21"/>
      <c r="AH192" s="21"/>
      <c r="AI192" s="21"/>
    </row>
    <row r="193" spans="6:35" x14ac:dyDescent="0.2">
      <c r="F193" s="1"/>
      <c r="G193" s="421"/>
      <c r="H193" s="421"/>
      <c r="I193" s="421"/>
      <c r="J193" s="421"/>
      <c r="K193" s="421"/>
      <c r="L193" s="1"/>
      <c r="M193" s="422"/>
      <c r="N193" s="422"/>
      <c r="O193" s="422"/>
      <c r="P193" s="1"/>
      <c r="Q193" s="96"/>
      <c r="R193" s="96"/>
      <c r="S193" s="96"/>
      <c r="T193" s="96"/>
      <c r="U193" s="96"/>
      <c r="V193" s="96"/>
      <c r="W193" s="96"/>
      <c r="X193" s="96"/>
      <c r="Y193" s="21"/>
      <c r="Z193" s="21"/>
      <c r="AA193" s="21"/>
      <c r="AB193" s="21"/>
      <c r="AC193" s="21"/>
      <c r="AD193" s="21"/>
      <c r="AE193" s="21"/>
      <c r="AF193" s="21"/>
      <c r="AG193" s="21"/>
      <c r="AH193" s="21"/>
      <c r="AI193" s="21"/>
    </row>
    <row r="194" spans="6:35" x14ac:dyDescent="0.2">
      <c r="F194" s="1"/>
      <c r="G194" s="421"/>
      <c r="H194" s="421"/>
      <c r="I194" s="421"/>
      <c r="J194" s="421"/>
      <c r="K194" s="421"/>
      <c r="L194" s="1"/>
      <c r="M194" s="438" t="s">
        <v>73</v>
      </c>
      <c r="N194" s="438"/>
      <c r="O194" s="438"/>
      <c r="P194" s="1"/>
      <c r="Q194" s="96"/>
      <c r="R194" s="96"/>
      <c r="S194" s="96"/>
      <c r="T194" s="96"/>
      <c r="U194" s="96"/>
      <c r="V194" s="96"/>
      <c r="W194" s="96"/>
      <c r="X194" s="96"/>
      <c r="Y194" s="21"/>
      <c r="Z194" s="21"/>
      <c r="AA194" s="21"/>
      <c r="AB194" s="21"/>
      <c r="AC194" s="21"/>
      <c r="AD194" s="21"/>
      <c r="AE194" s="21"/>
      <c r="AF194" s="21"/>
      <c r="AG194" s="21"/>
      <c r="AH194" s="21"/>
      <c r="AI194" s="21"/>
    </row>
    <row r="195" spans="6:35" ht="12.75" customHeight="1" x14ac:dyDescent="0.2">
      <c r="F195" s="1"/>
      <c r="G195" s="115"/>
      <c r="H195" s="115"/>
      <c r="I195" s="115"/>
      <c r="J195" s="115"/>
      <c r="K195" s="115"/>
      <c r="L195" s="115"/>
      <c r="M195" s="422" t="s">
        <v>76</v>
      </c>
      <c r="N195" s="422"/>
      <c r="O195" s="422"/>
      <c r="P195" s="1"/>
      <c r="Q195" s="96"/>
      <c r="R195" s="96"/>
      <c r="S195" s="96"/>
      <c r="T195" s="96"/>
      <c r="U195" s="96"/>
      <c r="V195" s="96"/>
      <c r="W195" s="96"/>
      <c r="X195" s="96"/>
      <c r="Y195" s="21"/>
      <c r="Z195" s="21"/>
      <c r="AA195" s="21"/>
      <c r="AB195" s="21"/>
      <c r="AC195" s="21"/>
      <c r="AD195" s="21"/>
      <c r="AE195" s="21"/>
      <c r="AF195" s="21"/>
      <c r="AG195" s="21"/>
      <c r="AH195" s="21"/>
      <c r="AI195" s="21"/>
    </row>
    <row r="196" spans="6:35" x14ac:dyDescent="0.2">
      <c r="F196" s="1"/>
      <c r="G196" s="115" t="s">
        <v>184</v>
      </c>
      <c r="H196" s="115"/>
      <c r="I196" s="115"/>
      <c r="J196" s="125" t="s">
        <v>183</v>
      </c>
      <c r="K196" s="117"/>
      <c r="L196" s="115"/>
      <c r="M196" s="422"/>
      <c r="N196" s="422"/>
      <c r="O196" s="422"/>
      <c r="P196" s="1"/>
      <c r="Q196" s="96"/>
      <c r="R196" s="96"/>
      <c r="S196" s="96"/>
      <c r="T196" s="96"/>
      <c r="U196" s="96"/>
      <c r="V196" s="96"/>
      <c r="W196" s="96"/>
      <c r="X196" s="96"/>
      <c r="Y196" s="21"/>
      <c r="Z196" s="21"/>
      <c r="AA196" s="21"/>
      <c r="AB196" s="21"/>
      <c r="AC196" s="21"/>
      <c r="AD196" s="21"/>
      <c r="AE196" s="21"/>
      <c r="AF196" s="21"/>
      <c r="AG196" s="21"/>
      <c r="AH196" s="21"/>
      <c r="AI196" s="21"/>
    </row>
    <row r="197" spans="6:35" x14ac:dyDescent="0.2">
      <c r="F197" s="1"/>
      <c r="G197" s="437" t="s">
        <v>189</v>
      </c>
      <c r="H197" s="437"/>
      <c r="I197" s="119"/>
      <c r="J197" s="118" t="s">
        <v>185</v>
      </c>
      <c r="K197" s="115" t="s">
        <v>182</v>
      </c>
      <c r="L197" s="115"/>
      <c r="M197" s="1"/>
      <c r="N197" s="1"/>
      <c r="O197" s="1"/>
      <c r="P197" s="1"/>
      <c r="Q197" s="96"/>
      <c r="R197" s="96"/>
      <c r="S197" s="96"/>
      <c r="T197" s="96"/>
      <c r="U197" s="96"/>
      <c r="V197" s="96"/>
      <c r="W197" s="96"/>
      <c r="X197" s="96"/>
      <c r="Y197" s="21"/>
      <c r="Z197" s="21"/>
      <c r="AA197" s="21"/>
      <c r="AB197" s="21"/>
      <c r="AC197" s="21"/>
      <c r="AD197" s="21"/>
      <c r="AE197" s="21"/>
      <c r="AF197" s="21"/>
      <c r="AG197" s="21"/>
      <c r="AH197" s="21"/>
      <c r="AI197" s="21"/>
    </row>
    <row r="198" spans="6:35" x14ac:dyDescent="0.2">
      <c r="F198" s="1"/>
      <c r="G198" s="116"/>
      <c r="H198" s="116"/>
      <c r="I198" s="116"/>
      <c r="J198" s="116"/>
      <c r="K198" s="116"/>
      <c r="L198" s="116"/>
      <c r="M198" s="116"/>
      <c r="N198" s="116"/>
      <c r="O198" s="116"/>
      <c r="P198" s="1"/>
      <c r="Q198" s="96"/>
      <c r="R198" s="96"/>
      <c r="S198" s="96"/>
      <c r="T198" s="96"/>
      <c r="U198" s="96"/>
      <c r="V198" s="96"/>
      <c r="W198" s="96"/>
      <c r="X198" s="96"/>
      <c r="Y198" s="21"/>
      <c r="Z198" s="21"/>
      <c r="AA198" s="21"/>
      <c r="AB198" s="21"/>
      <c r="AC198" s="21"/>
      <c r="AD198" s="21"/>
      <c r="AE198" s="21"/>
      <c r="AF198" s="21"/>
      <c r="AG198" s="21"/>
      <c r="AH198" s="21"/>
      <c r="AI198" s="21"/>
    </row>
    <row r="199" spans="6:35" x14ac:dyDescent="0.2">
      <c r="F199" s="1"/>
      <c r="G199" s="1"/>
      <c r="H199" s="1"/>
      <c r="I199" s="1"/>
      <c r="J199" s="1"/>
      <c r="K199" s="1"/>
      <c r="L199" s="1"/>
      <c r="M199" s="1"/>
      <c r="N199" s="1"/>
      <c r="O199" s="1"/>
      <c r="P199" s="1"/>
      <c r="Q199" s="96"/>
      <c r="R199" s="96"/>
      <c r="S199" s="96"/>
      <c r="T199" s="96"/>
      <c r="U199" s="96"/>
      <c r="V199" s="96"/>
      <c r="W199" s="96"/>
      <c r="X199" s="96"/>
      <c r="Y199" s="21"/>
      <c r="Z199" s="21"/>
      <c r="AA199" s="21"/>
      <c r="AB199" s="21"/>
      <c r="AC199" s="21"/>
      <c r="AD199" s="21"/>
      <c r="AE199" s="21"/>
      <c r="AF199" s="21"/>
      <c r="AG199" s="21"/>
      <c r="AH199" s="21"/>
      <c r="AI199" s="21"/>
    </row>
    <row r="200" spans="6:35" x14ac:dyDescent="0.2">
      <c r="F200" s="1"/>
      <c r="G200" s="12" t="s">
        <v>212</v>
      </c>
      <c r="H200" s="1"/>
      <c r="I200" s="1"/>
      <c r="J200" s="1"/>
      <c r="K200" s="1"/>
      <c r="L200" s="18"/>
      <c r="M200" s="439" t="s">
        <v>70</v>
      </c>
      <c r="N200" s="440"/>
      <c r="O200" s="440"/>
      <c r="P200" s="1"/>
      <c r="Q200" s="96"/>
      <c r="R200" s="96"/>
      <c r="S200" s="96"/>
      <c r="T200" s="96"/>
      <c r="U200" s="96"/>
      <c r="V200" s="96"/>
      <c r="W200" s="96"/>
      <c r="X200" s="96"/>
      <c r="Y200" s="21"/>
      <c r="Z200" s="21"/>
      <c r="AA200" s="21"/>
      <c r="AB200" s="21"/>
      <c r="AC200" s="21"/>
      <c r="AD200" s="21"/>
      <c r="AE200" s="21"/>
      <c r="AF200" s="21"/>
      <c r="AG200" s="21"/>
      <c r="AH200" s="21"/>
      <c r="AI200" s="21"/>
    </row>
    <row r="201" spans="6:35" ht="12.75" customHeight="1" x14ac:dyDescent="0.2">
      <c r="F201" s="1"/>
      <c r="G201" s="421" t="s">
        <v>216</v>
      </c>
      <c r="H201" s="421"/>
      <c r="I201" s="421"/>
      <c r="J201" s="421"/>
      <c r="K201" s="421"/>
      <c r="L201" s="76"/>
      <c r="M201" s="422" t="s">
        <v>76</v>
      </c>
      <c r="N201" s="422"/>
      <c r="O201" s="422"/>
      <c r="P201" s="1"/>
      <c r="Q201" s="96"/>
      <c r="R201" s="96"/>
      <c r="S201" s="96"/>
      <c r="T201" s="96"/>
      <c r="U201" s="96"/>
      <c r="V201" s="96"/>
      <c r="W201" s="96"/>
      <c r="X201" s="96"/>
      <c r="Y201" s="21"/>
      <c r="Z201" s="21"/>
      <c r="AA201" s="21"/>
      <c r="AB201" s="21"/>
      <c r="AC201" s="21"/>
      <c r="AD201" s="21"/>
      <c r="AE201" s="21"/>
      <c r="AF201" s="21"/>
      <c r="AG201" s="21"/>
      <c r="AH201" s="21"/>
      <c r="AI201" s="21"/>
    </row>
    <row r="202" spans="6:35" x14ac:dyDescent="0.2">
      <c r="F202" s="1"/>
      <c r="G202" s="421"/>
      <c r="H202" s="421"/>
      <c r="I202" s="421"/>
      <c r="J202" s="421"/>
      <c r="K202" s="421"/>
      <c r="L202" s="76"/>
      <c r="M202" s="422"/>
      <c r="N202" s="422"/>
      <c r="O202" s="422"/>
      <c r="P202" s="1"/>
      <c r="Q202" s="96"/>
      <c r="R202" s="96"/>
      <c r="S202" s="96"/>
      <c r="T202" s="96"/>
      <c r="U202" s="96"/>
      <c r="V202" s="96"/>
      <c r="W202" s="96"/>
      <c r="X202" s="96"/>
      <c r="Y202" s="21"/>
      <c r="Z202" s="21"/>
      <c r="AA202" s="21"/>
      <c r="AB202" s="21"/>
      <c r="AC202" s="21"/>
      <c r="AD202" s="21"/>
      <c r="AE202" s="21"/>
      <c r="AF202" s="21"/>
      <c r="AG202" s="21"/>
      <c r="AH202" s="21"/>
      <c r="AI202" s="21"/>
    </row>
    <row r="203" spans="6:35" x14ac:dyDescent="0.2">
      <c r="F203" s="1"/>
      <c r="G203" s="421"/>
      <c r="H203" s="421"/>
      <c r="I203" s="421"/>
      <c r="J203" s="421"/>
      <c r="K203" s="421"/>
      <c r="L203" s="1"/>
      <c r="M203" s="422"/>
      <c r="N203" s="422"/>
      <c r="O203" s="422"/>
      <c r="P203" s="1"/>
      <c r="Q203" s="96"/>
      <c r="R203" s="96"/>
      <c r="S203" s="96"/>
      <c r="T203" s="96"/>
      <c r="U203" s="96"/>
      <c r="V203" s="96"/>
      <c r="W203" s="96"/>
      <c r="X203" s="96"/>
      <c r="Y203" s="21"/>
      <c r="Z203" s="21"/>
      <c r="AA203" s="21"/>
      <c r="AB203" s="21"/>
      <c r="AC203" s="21"/>
      <c r="AD203" s="21"/>
      <c r="AE203" s="21"/>
      <c r="AF203" s="21"/>
      <c r="AG203" s="21"/>
      <c r="AH203" s="21"/>
      <c r="AI203" s="21"/>
    </row>
    <row r="204" spans="6:35" x14ac:dyDescent="0.2">
      <c r="F204" s="1"/>
      <c r="G204" s="421"/>
      <c r="H204" s="421"/>
      <c r="I204" s="421"/>
      <c r="J204" s="421"/>
      <c r="K204" s="421"/>
      <c r="L204" s="1"/>
      <c r="M204" s="438" t="s">
        <v>73</v>
      </c>
      <c r="N204" s="438"/>
      <c r="O204" s="438"/>
      <c r="P204" s="1"/>
      <c r="Q204" s="96"/>
      <c r="R204" s="96"/>
      <c r="S204" s="96"/>
      <c r="T204" s="96"/>
      <c r="U204" s="96"/>
      <c r="V204" s="96"/>
      <c r="W204" s="96"/>
      <c r="X204" s="96"/>
      <c r="Y204" s="21"/>
      <c r="Z204" s="21"/>
      <c r="AA204" s="21"/>
      <c r="AB204" s="21"/>
      <c r="AC204" s="21"/>
      <c r="AD204" s="21"/>
      <c r="AE204" s="21"/>
      <c r="AF204" s="21"/>
      <c r="AG204" s="21"/>
      <c r="AH204" s="21"/>
      <c r="AI204" s="21"/>
    </row>
    <row r="205" spans="6:35" ht="12.75" customHeight="1" x14ac:dyDescent="0.2">
      <c r="F205" s="1"/>
      <c r="G205" s="115"/>
      <c r="H205" s="115"/>
      <c r="I205" s="115"/>
      <c r="J205" s="115"/>
      <c r="K205" s="115"/>
      <c r="L205" s="115"/>
      <c r="M205" s="422" t="s">
        <v>76</v>
      </c>
      <c r="N205" s="422"/>
      <c r="O205" s="422"/>
      <c r="P205" s="1"/>
      <c r="Q205" s="96"/>
      <c r="R205" s="96"/>
      <c r="S205" s="96"/>
      <c r="T205" s="96"/>
      <c r="U205" s="96"/>
      <c r="V205" s="96"/>
      <c r="W205" s="96"/>
      <c r="X205" s="96"/>
      <c r="Y205" s="21"/>
      <c r="Z205" s="21"/>
      <c r="AA205" s="21"/>
      <c r="AB205" s="21"/>
      <c r="AC205" s="21"/>
      <c r="AD205" s="21"/>
      <c r="AE205" s="21"/>
      <c r="AF205" s="21"/>
      <c r="AG205" s="21"/>
      <c r="AH205" s="21"/>
      <c r="AI205" s="21"/>
    </row>
    <row r="206" spans="6:35" x14ac:dyDescent="0.2">
      <c r="F206" s="1"/>
      <c r="G206" s="115" t="s">
        <v>184</v>
      </c>
      <c r="H206" s="115"/>
      <c r="I206" s="115"/>
      <c r="J206" s="125" t="s">
        <v>183</v>
      </c>
      <c r="K206" s="117"/>
      <c r="L206" s="115"/>
      <c r="M206" s="422"/>
      <c r="N206" s="422"/>
      <c r="O206" s="422"/>
      <c r="P206" s="1"/>
      <c r="Q206" s="96"/>
      <c r="R206" s="96"/>
      <c r="S206" s="96"/>
      <c r="T206" s="96"/>
      <c r="U206" s="96"/>
      <c r="V206" s="96"/>
      <c r="W206" s="96"/>
      <c r="X206" s="96"/>
      <c r="Y206" s="21"/>
      <c r="Z206" s="21"/>
      <c r="AA206" s="21"/>
      <c r="AB206" s="21"/>
      <c r="AC206" s="21"/>
      <c r="AD206" s="21"/>
      <c r="AE206" s="21"/>
      <c r="AF206" s="21"/>
      <c r="AG206" s="21"/>
      <c r="AH206" s="21"/>
      <c r="AI206" s="21"/>
    </row>
    <row r="207" spans="6:35" x14ac:dyDescent="0.2">
      <c r="F207" s="1"/>
      <c r="G207" s="437" t="s">
        <v>189</v>
      </c>
      <c r="H207" s="437"/>
      <c r="I207" s="119"/>
      <c r="J207" s="118" t="s">
        <v>185</v>
      </c>
      <c r="K207" s="115" t="s">
        <v>182</v>
      </c>
      <c r="L207" s="115"/>
      <c r="M207" s="1"/>
      <c r="N207" s="1"/>
      <c r="O207" s="1"/>
      <c r="P207" s="1"/>
      <c r="Q207" s="96"/>
      <c r="R207" s="96"/>
      <c r="S207" s="96"/>
      <c r="T207" s="96"/>
      <c r="U207" s="96"/>
      <c r="V207" s="96"/>
      <c r="W207" s="96"/>
      <c r="X207" s="96"/>
      <c r="Y207" s="21"/>
      <c r="Z207" s="21"/>
      <c r="AA207" s="21"/>
      <c r="AB207" s="21"/>
      <c r="AC207" s="21"/>
      <c r="AD207" s="21"/>
      <c r="AE207" s="21"/>
      <c r="AF207" s="21"/>
      <c r="AG207" s="21"/>
      <c r="AH207" s="21"/>
      <c r="AI207" s="21"/>
    </row>
    <row r="208" spans="6:35" x14ac:dyDescent="0.2">
      <c r="F208" s="1"/>
      <c r="G208" s="115"/>
      <c r="H208" s="115"/>
      <c r="I208" s="115"/>
      <c r="J208" s="115"/>
      <c r="K208" s="115"/>
      <c r="L208" s="115"/>
      <c r="M208" s="115"/>
      <c r="N208" s="115"/>
      <c r="O208" s="115"/>
      <c r="P208" s="1"/>
      <c r="Q208" s="96"/>
      <c r="R208" s="96"/>
      <c r="S208" s="96"/>
      <c r="T208" s="96"/>
      <c r="U208" s="96"/>
      <c r="V208" s="96"/>
      <c r="W208" s="96"/>
      <c r="X208" s="96"/>
      <c r="Y208" s="21"/>
      <c r="Z208" s="21"/>
      <c r="AA208" s="21"/>
      <c r="AB208" s="21"/>
      <c r="AC208" s="21"/>
      <c r="AD208" s="21"/>
      <c r="AE208" s="21"/>
      <c r="AF208" s="21"/>
      <c r="AG208" s="21"/>
      <c r="AH208" s="21"/>
      <c r="AI208" s="21"/>
    </row>
    <row r="209" spans="6:35" x14ac:dyDescent="0.2">
      <c r="F209" s="1"/>
      <c r="G209" s="4"/>
      <c r="H209" s="4"/>
      <c r="I209" s="4"/>
      <c r="J209" s="4"/>
      <c r="K209" s="4"/>
      <c r="L209" s="4"/>
      <c r="M209" s="4"/>
      <c r="N209" s="4"/>
      <c r="O209" s="4"/>
      <c r="P209" s="1"/>
      <c r="Q209" s="96"/>
      <c r="R209" s="96"/>
      <c r="S209" s="96"/>
      <c r="T209" s="96"/>
      <c r="U209" s="96"/>
      <c r="V209" s="96"/>
      <c r="W209" s="96"/>
      <c r="X209" s="96"/>
      <c r="Y209" s="21"/>
      <c r="Z209" s="21"/>
      <c r="AA209" s="21"/>
      <c r="AB209" s="21"/>
      <c r="AC209" s="21"/>
      <c r="AD209" s="21"/>
      <c r="AE209" s="21"/>
      <c r="AF209" s="21"/>
      <c r="AG209" s="21"/>
      <c r="AH209" s="21"/>
      <c r="AI209" s="21"/>
    </row>
    <row r="210" spans="6:35" x14ac:dyDescent="0.2">
      <c r="F210" s="1"/>
      <c r="G210" s="1"/>
      <c r="H210" s="1"/>
      <c r="I210" s="1"/>
      <c r="J210" s="1"/>
      <c r="K210" s="1"/>
      <c r="L210" s="1"/>
      <c r="M210" s="1"/>
      <c r="N210" s="1"/>
      <c r="O210" s="1"/>
      <c r="P210" s="1"/>
      <c r="Q210" s="21"/>
      <c r="R210" s="21"/>
      <c r="S210" s="21"/>
      <c r="T210" s="21"/>
      <c r="U210" s="21"/>
      <c r="V210" s="21"/>
      <c r="W210" s="21"/>
      <c r="X210" s="21"/>
      <c r="Y210" s="21"/>
      <c r="Z210" s="21"/>
      <c r="AA210" s="21"/>
      <c r="AB210" s="21"/>
      <c r="AC210" s="21"/>
      <c r="AD210" s="21"/>
      <c r="AE210" s="21"/>
      <c r="AF210" s="21"/>
      <c r="AG210" s="21"/>
      <c r="AH210" s="21"/>
      <c r="AI210" s="21"/>
    </row>
    <row r="211" spans="6:35" x14ac:dyDescent="0.2">
      <c r="F211" s="1"/>
      <c r="G211" s="1"/>
      <c r="H211" s="1"/>
      <c r="I211" s="1"/>
      <c r="J211" s="1"/>
      <c r="K211" s="1"/>
      <c r="L211" s="1"/>
      <c r="M211" s="1"/>
      <c r="N211" s="1"/>
      <c r="O211" s="1"/>
      <c r="P211" s="1"/>
      <c r="Q211" s="21"/>
      <c r="R211" s="21"/>
      <c r="S211" s="21"/>
      <c r="T211" s="21"/>
      <c r="U211" s="21"/>
      <c r="V211" s="21"/>
      <c r="W211" s="21"/>
      <c r="X211" s="21"/>
      <c r="Y211" s="21"/>
      <c r="Z211" s="21"/>
      <c r="AA211" s="21"/>
      <c r="AB211" s="21"/>
      <c r="AC211" s="21"/>
      <c r="AD211" s="21"/>
      <c r="AE211" s="21"/>
      <c r="AF211" s="21"/>
      <c r="AG211" s="21"/>
      <c r="AH211" s="21"/>
      <c r="AI211" s="21"/>
    </row>
    <row r="212" spans="6:35" x14ac:dyDescent="0.2">
      <c r="Q212" s="21"/>
      <c r="R212" s="21"/>
      <c r="S212" s="21"/>
      <c r="T212" s="21"/>
      <c r="U212" s="21"/>
      <c r="V212" s="21"/>
      <c r="W212" s="21"/>
      <c r="X212" s="21"/>
      <c r="Y212" s="21"/>
      <c r="Z212" s="21"/>
      <c r="AA212" s="21"/>
      <c r="AB212" s="21"/>
      <c r="AC212" s="21"/>
      <c r="AD212" s="21"/>
      <c r="AE212" s="21"/>
      <c r="AF212" s="21"/>
      <c r="AG212" s="21"/>
      <c r="AH212" s="21"/>
      <c r="AI212" s="21"/>
    </row>
    <row r="213" spans="6:35" x14ac:dyDescent="0.2">
      <c r="F213" s="8"/>
      <c r="G213" s="1"/>
      <c r="H213" s="1"/>
      <c r="I213" s="1"/>
      <c r="J213" s="1"/>
      <c r="K213" s="1"/>
      <c r="L213" s="1"/>
      <c r="M213" s="1"/>
      <c r="N213" s="1"/>
      <c r="O213" s="1"/>
      <c r="P213" s="1"/>
      <c r="Q213" s="21"/>
      <c r="V213" s="21"/>
      <c r="W213" s="21"/>
      <c r="X213" s="21"/>
      <c r="Y213" s="21"/>
      <c r="Z213" s="21"/>
      <c r="AA213" s="21"/>
      <c r="AB213" s="21"/>
      <c r="AC213" s="21"/>
      <c r="AD213" s="21"/>
      <c r="AE213" s="21"/>
      <c r="AF213" s="21"/>
      <c r="AG213" s="21"/>
      <c r="AH213" s="21"/>
      <c r="AI213" s="21"/>
    </row>
    <row r="214" spans="6:35" x14ac:dyDescent="0.2">
      <c r="F214" s="1"/>
      <c r="G214" s="46"/>
      <c r="H214" s="74"/>
      <c r="I214" s="74"/>
      <c r="J214" s="74"/>
      <c r="K214" s="74"/>
      <c r="L214" s="74"/>
      <c r="M214" s="74"/>
      <c r="N214" s="74"/>
      <c r="O214" s="74"/>
      <c r="P214" s="1"/>
      <c r="Q214" s="21"/>
      <c r="V214" s="21"/>
      <c r="W214" s="21"/>
      <c r="X214" s="21"/>
      <c r="Y214" s="21"/>
      <c r="Z214" s="21"/>
      <c r="AA214" s="21"/>
      <c r="AB214" s="21"/>
      <c r="AC214" s="21"/>
      <c r="AD214" s="21"/>
      <c r="AE214" s="21"/>
      <c r="AF214" s="21"/>
      <c r="AG214" s="21"/>
      <c r="AH214" s="21"/>
      <c r="AI214" s="21"/>
    </row>
    <row r="215" spans="6:35" x14ac:dyDescent="0.2">
      <c r="F215" s="1"/>
      <c r="G215" s="46" t="s">
        <v>403</v>
      </c>
      <c r="H215" s="47"/>
      <c r="I215" s="47"/>
      <c r="J215" s="47"/>
      <c r="K215" s="47"/>
      <c r="L215" s="47"/>
      <c r="M215" s="47"/>
      <c r="N215" s="47"/>
      <c r="O215" s="47"/>
      <c r="P215" s="1"/>
      <c r="Q215" s="21"/>
      <c r="V215" s="21"/>
      <c r="W215" s="21"/>
      <c r="X215" s="21"/>
      <c r="Y215" s="21"/>
      <c r="Z215" s="21"/>
      <c r="AA215" s="21"/>
      <c r="AB215" s="21"/>
      <c r="AC215" s="21"/>
      <c r="AD215" s="21"/>
      <c r="AE215" s="21"/>
      <c r="AF215" s="21"/>
      <c r="AG215" s="21"/>
      <c r="AH215" s="21"/>
      <c r="AI215" s="21"/>
    </row>
    <row r="216" spans="6:35" x14ac:dyDescent="0.2">
      <c r="F216" s="1"/>
      <c r="G216" s="46"/>
      <c r="H216" s="47"/>
      <c r="I216" s="47"/>
      <c r="J216" s="47"/>
      <c r="K216" s="47"/>
      <c r="L216" s="47"/>
      <c r="M216" s="47"/>
      <c r="N216" s="47"/>
      <c r="O216" s="47"/>
      <c r="P216" s="1"/>
      <c r="Q216" s="21"/>
      <c r="R216" s="1"/>
      <c r="S216" s="1"/>
      <c r="T216" s="1"/>
      <c r="U216" s="1"/>
      <c r="V216" s="21"/>
      <c r="W216" s="21"/>
      <c r="X216" s="21"/>
      <c r="Y216" s="21"/>
      <c r="Z216" s="21"/>
      <c r="AA216" s="21"/>
      <c r="AB216" s="21"/>
      <c r="AC216" s="21"/>
      <c r="AD216" s="21"/>
      <c r="AE216" s="21"/>
      <c r="AF216" s="21"/>
      <c r="AG216" s="21"/>
      <c r="AH216" s="21"/>
      <c r="AI216" s="21"/>
    </row>
    <row r="217" spans="6:35" x14ac:dyDescent="0.2">
      <c r="F217" s="1"/>
      <c r="G217" s="46"/>
      <c r="H217" s="47"/>
      <c r="I217" s="47"/>
      <c r="J217" s="47"/>
      <c r="K217" s="47"/>
      <c r="L217" s="47"/>
      <c r="M217" s="47"/>
      <c r="N217" s="47"/>
      <c r="O217" s="47"/>
      <c r="P217" s="1"/>
      <c r="Q217" s="21"/>
      <c r="R217" s="1"/>
      <c r="S217" s="1"/>
      <c r="T217" s="1"/>
      <c r="U217" s="1"/>
      <c r="V217" s="21"/>
      <c r="W217" s="21"/>
      <c r="X217" s="21"/>
      <c r="Y217" s="21"/>
      <c r="Z217" s="21"/>
      <c r="AA217" s="21"/>
      <c r="AB217" s="21"/>
      <c r="AC217" s="21"/>
      <c r="AD217" s="21"/>
      <c r="AE217" s="21"/>
      <c r="AF217" s="21"/>
      <c r="AG217" s="21"/>
      <c r="AH217" s="21"/>
      <c r="AI217" s="21"/>
    </row>
    <row r="218" spans="6:35" x14ac:dyDescent="0.2">
      <c r="F218" s="1"/>
      <c r="G218" s="59"/>
      <c r="H218" s="59"/>
      <c r="I218" s="59"/>
      <c r="J218" s="59"/>
      <c r="K218" s="59"/>
      <c r="L218" s="59"/>
      <c r="M218" s="59"/>
      <c r="N218" s="59"/>
      <c r="O218" s="59"/>
      <c r="P218" s="1"/>
      <c r="Q218" s="21"/>
      <c r="R218" s="1"/>
      <c r="S218" s="1"/>
      <c r="T218" s="1"/>
      <c r="U218" s="1"/>
      <c r="V218" s="21"/>
      <c r="W218" s="21"/>
      <c r="X218" s="21"/>
      <c r="Y218" s="21"/>
      <c r="Z218" s="21"/>
      <c r="AA218" s="21"/>
      <c r="AB218" s="21"/>
      <c r="AC218" s="21"/>
      <c r="AD218" s="21"/>
      <c r="AE218" s="21"/>
      <c r="AF218" s="21"/>
      <c r="AG218" s="21"/>
      <c r="AH218" s="21"/>
      <c r="AI218" s="21"/>
    </row>
    <row r="219" spans="6:35" x14ac:dyDescent="0.2">
      <c r="F219" s="1"/>
      <c r="G219" s="59"/>
      <c r="H219" s="59"/>
      <c r="I219" s="59"/>
      <c r="J219" s="59"/>
      <c r="K219" s="59"/>
      <c r="L219" s="59"/>
      <c r="M219" s="59"/>
      <c r="N219" s="59"/>
      <c r="O219" s="59"/>
      <c r="P219" s="1"/>
      <c r="Q219" s="21"/>
      <c r="R219" s="1"/>
      <c r="S219" s="321" t="s">
        <v>63</v>
      </c>
      <c r="T219" s="321"/>
      <c r="U219" s="1"/>
      <c r="V219" s="21"/>
      <c r="W219" s="21"/>
      <c r="X219" s="21"/>
      <c r="Y219" s="21"/>
      <c r="Z219" s="21"/>
      <c r="AA219" s="21"/>
      <c r="AB219" s="21"/>
      <c r="AC219" s="21"/>
      <c r="AD219" s="21"/>
      <c r="AE219" s="21"/>
      <c r="AF219" s="21"/>
      <c r="AG219" s="21"/>
      <c r="AH219" s="21"/>
      <c r="AI219" s="21"/>
    </row>
    <row r="220" spans="6:35" x14ac:dyDescent="0.2">
      <c r="F220" s="1"/>
      <c r="G220" s="59"/>
      <c r="H220" s="59"/>
      <c r="I220" s="59"/>
      <c r="J220" s="59"/>
      <c r="K220" s="59"/>
      <c r="L220" s="59"/>
      <c r="M220" s="59"/>
      <c r="N220" s="59"/>
      <c r="O220" s="59"/>
      <c r="P220" s="1"/>
      <c r="Q220" s="21"/>
      <c r="R220" s="1"/>
      <c r="S220" s="1"/>
      <c r="T220" s="1"/>
      <c r="U220" s="1"/>
      <c r="V220" s="21"/>
      <c r="W220" s="21"/>
      <c r="X220" s="21"/>
      <c r="Y220" s="21"/>
      <c r="Z220" s="21"/>
      <c r="AA220" s="21"/>
      <c r="AB220" s="21"/>
      <c r="AC220" s="21"/>
      <c r="AD220" s="21"/>
      <c r="AE220" s="21"/>
      <c r="AF220" s="21"/>
      <c r="AG220" s="21"/>
      <c r="AH220" s="21"/>
      <c r="AI220" s="21"/>
    </row>
    <row r="221" spans="6:35" x14ac:dyDescent="0.2">
      <c r="F221" s="1"/>
      <c r="G221" s="59"/>
      <c r="H221" s="59"/>
      <c r="I221" s="59"/>
      <c r="J221" s="59"/>
      <c r="K221" s="59"/>
      <c r="L221" s="59"/>
      <c r="M221" s="59"/>
      <c r="N221" s="59"/>
      <c r="O221" s="59"/>
      <c r="P221" s="1"/>
      <c r="Q221" s="21"/>
      <c r="R221" s="1"/>
      <c r="S221" s="43"/>
      <c r="T221" s="43"/>
      <c r="U221" s="1"/>
      <c r="V221" s="21"/>
      <c r="W221" s="21"/>
      <c r="X221" s="21"/>
      <c r="Y221" s="21"/>
      <c r="Z221" s="21"/>
      <c r="AA221" s="21"/>
      <c r="AB221" s="21"/>
      <c r="AC221" s="21"/>
      <c r="AD221" s="21"/>
      <c r="AE221" s="21"/>
      <c r="AF221" s="21"/>
      <c r="AG221" s="21"/>
      <c r="AH221" s="21"/>
      <c r="AI221" s="21"/>
    </row>
    <row r="222" spans="6:35" ht="13.5" customHeight="1" x14ac:dyDescent="0.2">
      <c r="F222" s="1"/>
      <c r="G222" s="59"/>
      <c r="H222" s="59"/>
      <c r="I222" s="59"/>
      <c r="J222" s="59"/>
      <c r="K222" s="59"/>
      <c r="L222" s="59"/>
      <c r="M222" s="59"/>
      <c r="N222" s="59"/>
      <c r="O222" s="59"/>
      <c r="P222" s="1"/>
      <c r="Q222" s="21"/>
      <c r="R222" s="1"/>
      <c r="S222" s="281"/>
      <c r="T222" s="281"/>
      <c r="U222" s="1"/>
      <c r="V222" s="21"/>
      <c r="W222" s="21"/>
      <c r="X222" s="21"/>
      <c r="Y222" s="21"/>
      <c r="Z222" s="21"/>
      <c r="AA222" s="21"/>
      <c r="AB222" s="21"/>
      <c r="AC222" s="21"/>
      <c r="AD222" s="21"/>
      <c r="AE222" s="21"/>
      <c r="AF222" s="21"/>
      <c r="AG222" s="21"/>
      <c r="AH222" s="21"/>
      <c r="AI222" s="21"/>
    </row>
    <row r="223" spans="6:35" ht="15.75" customHeight="1" x14ac:dyDescent="0.2">
      <c r="F223" s="1"/>
      <c r="G223" s="59"/>
      <c r="H223" s="59"/>
      <c r="I223" s="59"/>
      <c r="J223" s="59"/>
      <c r="K223" s="59"/>
      <c r="L223" s="59"/>
      <c r="M223" s="59"/>
      <c r="N223" s="59"/>
      <c r="O223" s="59"/>
      <c r="P223" s="1"/>
      <c r="Q223" s="21"/>
      <c r="R223" s="1"/>
      <c r="S223" s="424" t="s">
        <v>382</v>
      </c>
      <c r="T223" s="424"/>
      <c r="U223" s="1"/>
      <c r="V223" s="21"/>
      <c r="W223" s="21"/>
      <c r="X223" s="21"/>
      <c r="Y223" s="21"/>
      <c r="Z223" s="21"/>
      <c r="AA223" s="21"/>
      <c r="AB223" s="21"/>
      <c r="AC223" s="21"/>
      <c r="AD223" s="21"/>
      <c r="AE223" s="21"/>
      <c r="AF223" s="21"/>
      <c r="AG223" s="21"/>
      <c r="AH223" s="21"/>
      <c r="AI223" s="21"/>
    </row>
    <row r="224" spans="6:35" ht="12.75" customHeight="1" x14ac:dyDescent="0.2">
      <c r="F224" s="1"/>
      <c r="G224" s="59"/>
      <c r="H224" s="59"/>
      <c r="I224" s="59"/>
      <c r="J224" s="59"/>
      <c r="K224" s="59"/>
      <c r="L224" s="59"/>
      <c r="M224" s="59"/>
      <c r="N224" s="59"/>
      <c r="O224" s="59"/>
      <c r="P224" s="1"/>
      <c r="Q224" s="21"/>
      <c r="R224" s="1"/>
      <c r="S224" s="424"/>
      <c r="T224" s="424"/>
      <c r="U224" s="1"/>
      <c r="V224" s="21"/>
      <c r="W224" s="21"/>
      <c r="X224" s="21"/>
      <c r="Y224" s="21"/>
      <c r="Z224" s="21"/>
      <c r="AA224" s="21"/>
      <c r="AB224" s="21"/>
      <c r="AC224" s="21"/>
      <c r="AD224" s="21"/>
      <c r="AE224" s="21"/>
      <c r="AF224" s="21"/>
      <c r="AG224" s="21"/>
      <c r="AH224" s="21"/>
      <c r="AI224" s="21"/>
    </row>
    <row r="225" spans="6:35" x14ac:dyDescent="0.2">
      <c r="F225" s="1"/>
      <c r="G225" s="59"/>
      <c r="H225" s="59"/>
      <c r="I225" s="59"/>
      <c r="J225" s="59"/>
      <c r="K225" s="59"/>
      <c r="L225" s="59"/>
      <c r="M225" s="59"/>
      <c r="N225" s="59"/>
      <c r="O225" s="59"/>
      <c r="P225" s="1"/>
      <c r="Q225" s="21"/>
      <c r="R225" s="1"/>
      <c r="S225" s="423" t="s">
        <v>266</v>
      </c>
      <c r="T225" s="423"/>
      <c r="U225" s="1"/>
      <c r="V225" s="21"/>
      <c r="W225" s="21"/>
      <c r="X225" s="21"/>
      <c r="Y225" s="21"/>
      <c r="Z225" s="21"/>
      <c r="AA225" s="21"/>
      <c r="AB225" s="21"/>
      <c r="AC225" s="21"/>
      <c r="AD225" s="21"/>
      <c r="AE225" s="21"/>
      <c r="AF225" s="21"/>
      <c r="AG225" s="21"/>
      <c r="AH225" s="21"/>
      <c r="AI225" s="21"/>
    </row>
    <row r="226" spans="6:35" x14ac:dyDescent="0.2">
      <c r="F226" s="1"/>
      <c r="G226" s="59"/>
      <c r="H226" s="59"/>
      <c r="I226" s="59"/>
      <c r="J226" s="59"/>
      <c r="K226" s="59"/>
      <c r="L226" s="59"/>
      <c r="M226" s="59"/>
      <c r="N226" s="59"/>
      <c r="O226" s="59"/>
      <c r="P226" s="1"/>
      <c r="Q226" s="21"/>
      <c r="R226" s="1"/>
      <c r="S226" s="423"/>
      <c r="T226" s="423"/>
      <c r="U226" s="1"/>
      <c r="V226" s="21"/>
      <c r="W226" s="21"/>
      <c r="X226" s="21"/>
      <c r="Y226" s="21"/>
      <c r="Z226" s="21"/>
      <c r="AA226" s="21"/>
      <c r="AB226" s="21"/>
      <c r="AC226" s="21"/>
      <c r="AD226" s="21"/>
      <c r="AE226" s="21"/>
      <c r="AF226" s="21"/>
      <c r="AG226" s="21"/>
      <c r="AH226" s="21"/>
      <c r="AI226" s="21"/>
    </row>
    <row r="227" spans="6:35" x14ac:dyDescent="0.2">
      <c r="F227" s="1"/>
      <c r="G227" s="59"/>
      <c r="H227" s="59"/>
      <c r="I227" s="59"/>
      <c r="J227" s="59"/>
      <c r="K227" s="59"/>
      <c r="L227" s="59"/>
      <c r="M227" s="59"/>
      <c r="N227" s="59"/>
      <c r="O227" s="59"/>
      <c r="P227" s="1"/>
      <c r="Q227" s="7"/>
      <c r="R227" s="1"/>
      <c r="S227" s="423"/>
      <c r="T227" s="423"/>
      <c r="U227" s="1"/>
      <c r="V227" s="7"/>
      <c r="W227" s="7"/>
      <c r="X227" s="7"/>
      <c r="Y227" s="7"/>
      <c r="Z227" s="7"/>
      <c r="AA227" s="21"/>
    </row>
    <row r="228" spans="6:35" x14ac:dyDescent="0.2">
      <c r="F228" s="1"/>
      <c r="G228" s="59"/>
      <c r="H228" s="59"/>
      <c r="I228" s="59"/>
      <c r="J228" s="59"/>
      <c r="K228" s="59"/>
      <c r="L228" s="59"/>
      <c r="M228" s="59"/>
      <c r="N228" s="59"/>
      <c r="O228" s="59"/>
      <c r="P228" s="1"/>
      <c r="Q228" s="7"/>
      <c r="R228" s="1"/>
      <c r="S228" s="441" t="s">
        <v>263</v>
      </c>
      <c r="T228" s="441"/>
      <c r="U228" s="1"/>
      <c r="V228" s="7"/>
      <c r="W228" s="7"/>
      <c r="X228" s="7"/>
      <c r="Y228" s="7"/>
      <c r="Z228" s="7"/>
      <c r="AA228" s="21"/>
    </row>
    <row r="229" spans="6:35" ht="12.75" customHeight="1" x14ac:dyDescent="0.2">
      <c r="F229" s="1"/>
      <c r="G229" s="59"/>
      <c r="H229" s="59"/>
      <c r="I229" s="59"/>
      <c r="J229" s="59"/>
      <c r="K229" s="59"/>
      <c r="L229" s="59"/>
      <c r="M229" s="59"/>
      <c r="N229" s="59"/>
      <c r="O229" s="59"/>
      <c r="P229" s="1"/>
      <c r="Q229" s="21"/>
      <c r="R229" s="1"/>
      <c r="S229" s="423" t="s">
        <v>264</v>
      </c>
      <c r="T229" s="423"/>
      <c r="U229" s="1"/>
      <c r="V229" s="21"/>
      <c r="W229" s="21"/>
      <c r="X229" s="21"/>
      <c r="Y229" s="21"/>
      <c r="Z229" s="21"/>
      <c r="AA229" s="21"/>
    </row>
    <row r="230" spans="6:35" x14ac:dyDescent="0.2">
      <c r="F230" s="1"/>
      <c r="G230" s="59"/>
      <c r="H230" s="59"/>
      <c r="I230" s="59"/>
      <c r="J230" s="59"/>
      <c r="K230" s="59"/>
      <c r="L230" s="59"/>
      <c r="M230" s="59"/>
      <c r="N230" s="59"/>
      <c r="O230" s="59"/>
      <c r="P230" s="1"/>
      <c r="R230" s="1"/>
      <c r="S230" s="423"/>
      <c r="T230" s="423"/>
      <c r="U230" s="1"/>
    </row>
    <row r="231" spans="6:35" x14ac:dyDescent="0.2">
      <c r="F231" s="1"/>
      <c r="G231" s="59"/>
      <c r="H231" s="59"/>
      <c r="I231" s="59"/>
      <c r="J231" s="59"/>
      <c r="K231" s="59"/>
      <c r="L231" s="59"/>
      <c r="M231" s="59"/>
      <c r="N231" s="59"/>
      <c r="O231" s="59"/>
      <c r="P231" s="1"/>
      <c r="R231" s="1"/>
      <c r="S231" s="444" t="s">
        <v>65</v>
      </c>
      <c r="T231" s="444"/>
      <c r="U231" s="1"/>
    </row>
    <row r="232" spans="6:35" ht="13.35" customHeight="1" x14ac:dyDescent="0.2">
      <c r="F232" s="1"/>
      <c r="G232" s="59"/>
      <c r="H232" s="59"/>
      <c r="I232" s="59"/>
      <c r="J232" s="59"/>
      <c r="K232" s="59"/>
      <c r="L232" s="59"/>
      <c r="M232" s="59"/>
      <c r="N232" s="59"/>
      <c r="O232" s="59"/>
      <c r="P232" s="1"/>
      <c r="R232" s="1"/>
      <c r="S232" s="423" t="s">
        <v>265</v>
      </c>
      <c r="T232" s="423"/>
      <c r="U232" s="1"/>
    </row>
    <row r="233" spans="6:35" x14ac:dyDescent="0.2">
      <c r="F233" s="1"/>
      <c r="G233" s="59"/>
      <c r="H233" s="59"/>
      <c r="I233" s="59"/>
      <c r="J233" s="59"/>
      <c r="K233" s="59"/>
      <c r="L233" s="59"/>
      <c r="M233" s="59"/>
      <c r="N233" s="59"/>
      <c r="O233" s="59"/>
      <c r="P233" s="1"/>
      <c r="R233" s="1"/>
      <c r="S233" s="423"/>
      <c r="T233" s="423"/>
      <c r="U233" s="1"/>
    </row>
    <row r="234" spans="6:35" ht="12.75" customHeight="1" x14ac:dyDescent="0.2">
      <c r="F234" s="1"/>
      <c r="G234" s="59"/>
      <c r="H234" s="59"/>
      <c r="I234" s="59"/>
      <c r="J234" s="59"/>
      <c r="K234" s="59"/>
      <c r="L234" s="59"/>
      <c r="M234" s="59"/>
      <c r="N234" s="59"/>
      <c r="O234" s="59"/>
      <c r="P234" s="1"/>
      <c r="R234" s="1"/>
      <c r="S234" s="43"/>
      <c r="T234" s="43"/>
      <c r="U234" s="1"/>
    </row>
    <row r="235" spans="6:35" x14ac:dyDescent="0.2">
      <c r="F235" s="1"/>
      <c r="G235" s="59"/>
      <c r="H235" s="59"/>
      <c r="I235" s="59"/>
      <c r="J235" s="59"/>
      <c r="K235" s="59"/>
      <c r="L235" s="59"/>
      <c r="M235" s="59"/>
      <c r="N235" s="59"/>
      <c r="O235" s="59"/>
      <c r="P235" s="1"/>
      <c r="R235" s="1"/>
      <c r="S235" s="442" t="s">
        <v>381</v>
      </c>
      <c r="T235" s="443"/>
      <c r="U235" s="1"/>
    </row>
    <row r="236" spans="6:35" ht="16.5" customHeight="1" x14ac:dyDescent="0.2">
      <c r="F236" s="1"/>
      <c r="G236" s="59"/>
      <c r="H236" s="59"/>
      <c r="I236" s="59"/>
      <c r="J236" s="59"/>
      <c r="K236" s="59"/>
      <c r="L236" s="59"/>
      <c r="M236" s="59"/>
      <c r="N236" s="59"/>
      <c r="O236" s="59"/>
      <c r="P236" s="1"/>
      <c r="R236" s="1"/>
      <c r="S236" s="443"/>
      <c r="T236" s="443"/>
      <c r="U236" s="1"/>
    </row>
    <row r="237" spans="6:35" x14ac:dyDescent="0.2">
      <c r="F237" s="1"/>
      <c r="G237" s="59"/>
      <c r="H237" s="59"/>
      <c r="I237" s="59"/>
      <c r="J237" s="59"/>
      <c r="K237" s="59"/>
      <c r="L237" s="59"/>
      <c r="M237" s="59"/>
      <c r="N237" s="59"/>
      <c r="O237" s="59"/>
      <c r="P237" s="1"/>
      <c r="R237" s="1"/>
      <c r="S237" s="423" t="s">
        <v>266</v>
      </c>
      <c r="T237" s="423"/>
      <c r="U237" s="1"/>
    </row>
    <row r="238" spans="6:35" ht="12.75" customHeight="1" x14ac:dyDescent="0.2">
      <c r="F238" s="1"/>
      <c r="G238" s="59"/>
      <c r="H238" s="59"/>
      <c r="I238" s="59"/>
      <c r="J238" s="59"/>
      <c r="K238" s="59"/>
      <c r="L238" s="59"/>
      <c r="M238" s="59"/>
      <c r="N238" s="59"/>
      <c r="O238" s="59"/>
      <c r="P238" s="1"/>
      <c r="R238" s="1"/>
      <c r="S238" s="423"/>
      <c r="T238" s="423"/>
      <c r="U238" s="1"/>
    </row>
    <row r="239" spans="6:35" ht="12.75" customHeight="1" x14ac:dyDescent="0.2">
      <c r="F239" s="1"/>
      <c r="G239" s="59"/>
      <c r="H239" s="59"/>
      <c r="I239" s="59"/>
      <c r="J239" s="59"/>
      <c r="K239" s="59"/>
      <c r="L239" s="59"/>
      <c r="M239" s="59"/>
      <c r="N239" s="59"/>
      <c r="O239" s="59"/>
      <c r="P239" s="1"/>
      <c r="R239" s="1"/>
      <c r="S239" s="423"/>
      <c r="T239" s="423"/>
      <c r="U239" s="1"/>
    </row>
    <row r="240" spans="6:35" x14ac:dyDescent="0.2">
      <c r="F240" s="1"/>
      <c r="G240" s="59"/>
      <c r="H240" s="59"/>
      <c r="I240" s="59"/>
      <c r="J240" s="59"/>
      <c r="K240" s="59"/>
      <c r="L240" s="59"/>
      <c r="M240" s="59"/>
      <c r="N240" s="59"/>
      <c r="O240" s="59"/>
      <c r="P240" s="1"/>
      <c r="R240" s="1"/>
      <c r="S240" s="423"/>
      <c r="T240" s="423"/>
      <c r="U240" s="1"/>
    </row>
    <row r="241" spans="6:21" x14ac:dyDescent="0.2">
      <c r="F241" s="1"/>
      <c r="G241" s="59"/>
      <c r="H241" s="59"/>
      <c r="I241" s="59"/>
      <c r="J241" s="59"/>
      <c r="K241" s="59"/>
      <c r="L241" s="59"/>
      <c r="M241" s="59"/>
      <c r="N241" s="59"/>
      <c r="O241" s="59"/>
      <c r="P241" s="1"/>
      <c r="R241" s="1"/>
      <c r="S241" s="1"/>
      <c r="T241" s="1"/>
      <c r="U241" s="1"/>
    </row>
    <row r="242" spans="6:21" ht="12.75" customHeight="1" x14ac:dyDescent="0.2">
      <c r="F242" s="1"/>
      <c r="G242" s="59"/>
      <c r="H242" s="59"/>
      <c r="I242" s="59"/>
      <c r="J242" s="59"/>
      <c r="K242" s="59"/>
      <c r="L242" s="59"/>
      <c r="M242" s="59"/>
      <c r="N242" s="59"/>
      <c r="O242" s="59"/>
      <c r="P242" s="1"/>
      <c r="R242" s="1"/>
      <c r="S242" s="1"/>
      <c r="T242" s="1"/>
      <c r="U242" s="1"/>
    </row>
    <row r="243" spans="6:21" x14ac:dyDescent="0.2">
      <c r="F243" s="1"/>
      <c r="G243" s="59"/>
      <c r="H243" s="59"/>
      <c r="I243" s="59"/>
      <c r="J243" s="59"/>
      <c r="K243" s="59"/>
      <c r="L243" s="59"/>
      <c r="M243" s="59"/>
      <c r="N243" s="59"/>
      <c r="O243" s="59"/>
      <c r="P243" s="1"/>
      <c r="R243" s="1"/>
      <c r="S243" s="1"/>
      <c r="T243" s="1"/>
      <c r="U243" s="1"/>
    </row>
    <row r="244" spans="6:21" x14ac:dyDescent="0.2">
      <c r="F244" s="1"/>
      <c r="G244" s="59"/>
      <c r="H244" s="59"/>
      <c r="I244" s="59"/>
      <c r="J244" s="59"/>
      <c r="K244" s="59"/>
      <c r="L244" s="59"/>
      <c r="M244" s="59"/>
      <c r="N244" s="59"/>
      <c r="O244" s="59"/>
      <c r="P244" s="1"/>
      <c r="R244" s="1"/>
      <c r="S244" s="1"/>
      <c r="T244" s="1"/>
      <c r="U244" s="1"/>
    </row>
    <row r="245" spans="6:21" x14ac:dyDescent="0.2">
      <c r="F245" s="1"/>
      <c r="G245" s="59"/>
      <c r="H245" s="59"/>
      <c r="I245" s="59"/>
      <c r="J245" s="59"/>
      <c r="K245" s="59"/>
      <c r="L245" s="59"/>
      <c r="M245" s="59"/>
      <c r="N245" s="59"/>
      <c r="O245" s="59"/>
      <c r="P245" s="1"/>
      <c r="R245" s="1"/>
      <c r="S245" s="1"/>
      <c r="T245" s="1"/>
      <c r="U245" s="1"/>
    </row>
    <row r="246" spans="6:21" x14ac:dyDescent="0.2">
      <c r="F246" s="1"/>
      <c r="G246" s="59"/>
      <c r="H246" s="59"/>
      <c r="I246" s="59"/>
      <c r="J246" s="59"/>
      <c r="K246" s="59"/>
      <c r="L246" s="59"/>
      <c r="M246" s="59"/>
      <c r="N246" s="59"/>
      <c r="O246" s="59"/>
      <c r="P246" s="1"/>
      <c r="R246" s="1"/>
      <c r="S246" s="1"/>
      <c r="T246" s="1"/>
      <c r="U246" s="1"/>
    </row>
    <row r="247" spans="6:21" ht="12.75" customHeight="1" x14ac:dyDescent="0.2">
      <c r="F247" s="1"/>
      <c r="G247" s="59"/>
      <c r="H247" s="59"/>
      <c r="I247" s="59"/>
      <c r="J247" s="59"/>
      <c r="K247" s="59"/>
      <c r="L247" s="59"/>
      <c r="M247" s="59"/>
      <c r="N247" s="59"/>
      <c r="O247" s="59"/>
      <c r="P247" s="1"/>
    </row>
    <row r="248" spans="6:21" x14ac:dyDescent="0.2">
      <c r="F248" s="1"/>
      <c r="G248" s="59"/>
      <c r="H248" s="59"/>
      <c r="I248" s="59"/>
      <c r="J248" s="59"/>
      <c r="K248" s="59"/>
      <c r="L248" s="59"/>
      <c r="M248" s="59"/>
      <c r="N248" s="59"/>
      <c r="O248" s="59"/>
      <c r="P248" s="1"/>
      <c r="Q248" s="33"/>
      <c r="R248" s="4"/>
      <c r="S248" s="4"/>
      <c r="T248" s="4"/>
      <c r="U248" s="4"/>
    </row>
    <row r="249" spans="6:21" ht="13.35" customHeight="1" x14ac:dyDescent="0.2">
      <c r="F249" s="1"/>
      <c r="G249" s="59"/>
      <c r="H249" s="59"/>
      <c r="I249" s="59"/>
      <c r="J249" s="59"/>
      <c r="K249" s="59"/>
      <c r="L249" s="59"/>
      <c r="M249" s="59"/>
      <c r="N249" s="59"/>
      <c r="O249" s="59"/>
      <c r="P249" s="1"/>
      <c r="Q249" s="33"/>
      <c r="R249" s="4"/>
      <c r="S249" s="4"/>
      <c r="T249" s="4"/>
      <c r="U249" s="4"/>
    </row>
    <row r="250" spans="6:21" x14ac:dyDescent="0.2">
      <c r="F250" s="1"/>
      <c r="G250" s="59"/>
      <c r="H250" s="59"/>
      <c r="I250" s="59"/>
      <c r="J250" s="59"/>
      <c r="K250" s="59"/>
      <c r="L250" s="59"/>
      <c r="M250" s="59"/>
      <c r="N250" s="59"/>
      <c r="O250" s="59"/>
      <c r="P250" s="1"/>
      <c r="Q250" s="33"/>
      <c r="R250" s="319" t="s">
        <v>407</v>
      </c>
      <c r="S250" s="319"/>
      <c r="T250" s="319"/>
      <c r="U250" s="319"/>
    </row>
    <row r="251" spans="6:21" x14ac:dyDescent="0.2">
      <c r="F251" s="1"/>
      <c r="G251" s="59"/>
      <c r="H251" s="59"/>
      <c r="I251" s="59"/>
      <c r="J251" s="59"/>
      <c r="K251" s="59"/>
      <c r="L251" s="59"/>
      <c r="M251" s="59"/>
      <c r="N251" s="59"/>
      <c r="O251" s="59"/>
      <c r="P251" s="1"/>
      <c r="Q251" s="33"/>
      <c r="R251" s="282"/>
      <c r="S251" s="283" t="s">
        <v>383</v>
      </c>
      <c r="T251" s="282" t="s">
        <v>192</v>
      </c>
      <c r="U251" s="282"/>
    </row>
    <row r="252" spans="6:21" x14ac:dyDescent="0.2">
      <c r="F252" s="1"/>
      <c r="G252" s="59"/>
      <c r="H252" s="59"/>
      <c r="I252" s="59"/>
      <c r="J252" s="59"/>
      <c r="K252" s="59"/>
      <c r="L252" s="59"/>
      <c r="M252" s="59"/>
      <c r="N252" s="59"/>
      <c r="O252" s="59"/>
      <c r="P252" s="1"/>
      <c r="Q252" s="33"/>
      <c r="R252" s="319"/>
      <c r="S252" s="319"/>
      <c r="T252" s="319"/>
      <c r="U252" s="319"/>
    </row>
    <row r="253" spans="6:21" x14ac:dyDescent="0.2">
      <c r="F253" s="1"/>
      <c r="G253" s="59"/>
      <c r="H253" s="59"/>
      <c r="I253" s="59"/>
      <c r="J253" s="59"/>
      <c r="K253" s="59"/>
      <c r="L253" s="59"/>
      <c r="M253" s="59"/>
      <c r="N253" s="59"/>
      <c r="O253" s="59"/>
      <c r="P253" s="1"/>
    </row>
    <row r="254" spans="6:21" x14ac:dyDescent="0.2">
      <c r="F254" s="1"/>
      <c r="G254" s="59"/>
      <c r="H254" s="59"/>
      <c r="I254" s="59"/>
      <c r="J254" s="59"/>
      <c r="K254" s="59"/>
      <c r="L254" s="59"/>
      <c r="M254" s="59"/>
      <c r="N254" s="59"/>
      <c r="O254" s="59"/>
      <c r="P254" s="1"/>
      <c r="R254" s="4"/>
      <c r="S254" s="4"/>
      <c r="T254" s="4"/>
      <c r="U254" s="4"/>
    </row>
    <row r="255" spans="6:21" x14ac:dyDescent="0.2">
      <c r="F255" s="1"/>
      <c r="G255" s="59"/>
      <c r="H255" s="59"/>
      <c r="I255" s="59"/>
      <c r="J255" s="59"/>
      <c r="K255" s="59"/>
      <c r="L255" s="59"/>
      <c r="M255" s="59"/>
      <c r="N255" s="59"/>
      <c r="O255" s="59"/>
      <c r="P255" s="1"/>
      <c r="R255" s="4"/>
      <c r="S255" s="4"/>
      <c r="T255" s="4"/>
      <c r="U255" s="4"/>
    </row>
    <row r="256" spans="6:21" ht="12.75" customHeight="1" x14ac:dyDescent="0.2">
      <c r="F256" s="1"/>
      <c r="G256" s="59"/>
      <c r="H256" s="59"/>
      <c r="I256" s="59"/>
      <c r="J256" s="59"/>
      <c r="K256" s="59"/>
      <c r="L256" s="59"/>
      <c r="M256" s="59"/>
      <c r="N256" s="59"/>
      <c r="O256" s="59"/>
      <c r="P256" s="1"/>
      <c r="R256" s="319" t="s">
        <v>408</v>
      </c>
      <c r="S256" s="319"/>
      <c r="T256" s="319"/>
      <c r="U256" s="319"/>
    </row>
    <row r="257" spans="6:30" ht="12.75" customHeight="1" x14ac:dyDescent="0.2">
      <c r="F257" s="1"/>
      <c r="G257" s="59"/>
      <c r="H257" s="59"/>
      <c r="I257" s="59"/>
      <c r="J257" s="59"/>
      <c r="K257" s="59"/>
      <c r="L257" s="59"/>
      <c r="M257" s="59"/>
      <c r="N257" s="59"/>
      <c r="O257" s="59"/>
      <c r="P257" s="1"/>
      <c r="R257" s="317" t="s">
        <v>192</v>
      </c>
      <c r="S257" s="317"/>
      <c r="T257" s="317"/>
      <c r="U257" s="317"/>
    </row>
    <row r="258" spans="6:30" ht="12.75" customHeight="1" x14ac:dyDescent="0.2">
      <c r="F258" s="1"/>
      <c r="G258" s="59"/>
      <c r="H258" s="59"/>
      <c r="I258" s="59"/>
      <c r="J258" s="59"/>
      <c r="K258" s="59"/>
      <c r="L258" s="59"/>
      <c r="M258" s="59"/>
      <c r="N258" s="59"/>
      <c r="O258" s="59"/>
      <c r="P258" s="1"/>
      <c r="R258" s="4"/>
      <c r="S258" s="4"/>
      <c r="T258" s="4"/>
      <c r="U258" s="4"/>
    </row>
    <row r="259" spans="6:30" ht="12.75" customHeight="1" x14ac:dyDescent="0.2">
      <c r="F259" s="1"/>
      <c r="G259" s="59"/>
      <c r="H259" s="59"/>
      <c r="I259" s="59"/>
      <c r="J259" s="59"/>
      <c r="K259" s="59"/>
      <c r="L259" s="59"/>
      <c r="M259" s="59"/>
      <c r="N259" s="59"/>
      <c r="O259" s="59"/>
      <c r="P259" s="1"/>
      <c r="R259" s="22"/>
    </row>
    <row r="260" spans="6:30" ht="12.75" customHeight="1" x14ac:dyDescent="0.2">
      <c r="F260" s="1"/>
      <c r="G260" s="59"/>
      <c r="H260" s="59"/>
      <c r="I260" s="59"/>
      <c r="J260" s="59"/>
      <c r="K260" s="59"/>
      <c r="L260" s="59"/>
      <c r="M260" s="59"/>
      <c r="N260" s="59"/>
      <c r="O260" s="59"/>
      <c r="P260" s="1"/>
      <c r="R260" s="4"/>
      <c r="S260" s="4"/>
      <c r="T260" s="4"/>
      <c r="U260" s="4"/>
    </row>
    <row r="261" spans="6:30" ht="12.75" customHeight="1" x14ac:dyDescent="0.2">
      <c r="F261" s="1"/>
      <c r="G261" s="59"/>
      <c r="H261" s="59"/>
      <c r="I261" s="59"/>
      <c r="J261" s="59"/>
      <c r="K261" s="59"/>
      <c r="L261" s="59"/>
      <c r="M261" s="59"/>
      <c r="N261" s="59"/>
      <c r="O261" s="59"/>
      <c r="P261" s="1"/>
      <c r="R261" s="4"/>
      <c r="S261" s="4"/>
      <c r="T261" s="4"/>
      <c r="U261" s="4"/>
    </row>
    <row r="262" spans="6:30" ht="12.75" customHeight="1" x14ac:dyDescent="0.2">
      <c r="F262" s="1"/>
      <c r="G262" s="59"/>
      <c r="H262" s="59"/>
      <c r="I262" s="59"/>
      <c r="J262" s="59"/>
      <c r="K262" s="59"/>
      <c r="L262" s="59"/>
      <c r="M262" s="59"/>
      <c r="N262" s="59"/>
      <c r="O262" s="59"/>
      <c r="P262" s="1"/>
      <c r="R262" s="353" t="s">
        <v>391</v>
      </c>
      <c r="S262" s="353"/>
      <c r="T262" s="353"/>
      <c r="U262" s="353"/>
      <c r="V262" s="289"/>
      <c r="W262" s="289"/>
      <c r="X262" s="289"/>
      <c r="Y262" s="289"/>
      <c r="Z262" s="289"/>
      <c r="AA262" s="289"/>
      <c r="AB262" s="289"/>
      <c r="AC262" s="289"/>
      <c r="AD262" s="289"/>
    </row>
    <row r="263" spans="6:30" ht="12.75" customHeight="1" x14ac:dyDescent="0.2">
      <c r="F263" s="1"/>
      <c r="G263" s="59"/>
      <c r="H263" s="59"/>
      <c r="I263" s="59"/>
      <c r="J263" s="59"/>
      <c r="K263" s="59"/>
      <c r="L263" s="59"/>
      <c r="M263" s="59"/>
      <c r="N263" s="59"/>
      <c r="O263" s="59"/>
      <c r="P263" s="1"/>
      <c r="R263" s="353"/>
      <c r="S263" s="353"/>
      <c r="T263" s="353"/>
      <c r="U263" s="353"/>
    </row>
    <row r="264" spans="6:30" ht="12.75" customHeight="1" x14ac:dyDescent="0.2">
      <c r="F264" s="1"/>
      <c r="G264" s="59"/>
      <c r="H264" s="59"/>
      <c r="I264" s="59"/>
      <c r="J264" s="59"/>
      <c r="K264" s="59"/>
      <c r="L264" s="59"/>
      <c r="M264" s="59"/>
      <c r="N264" s="59"/>
      <c r="O264" s="59"/>
      <c r="P264" s="1"/>
      <c r="R264" s="353"/>
      <c r="S264" s="353"/>
      <c r="T264" s="353"/>
      <c r="U264" s="353"/>
    </row>
    <row r="265" spans="6:30" ht="12.75" customHeight="1" x14ac:dyDescent="0.2">
      <c r="F265" s="1"/>
      <c r="G265" s="59"/>
      <c r="H265" s="59"/>
      <c r="I265" s="59"/>
      <c r="J265" s="59"/>
      <c r="K265" s="59"/>
      <c r="L265" s="59"/>
      <c r="M265" s="59"/>
      <c r="N265" s="59"/>
      <c r="O265" s="59"/>
      <c r="P265" s="1"/>
      <c r="R265" s="353"/>
      <c r="S265" s="353"/>
      <c r="T265" s="353"/>
      <c r="U265" s="353"/>
    </row>
    <row r="266" spans="6:30" ht="12.75" customHeight="1" x14ac:dyDescent="0.2">
      <c r="F266" s="1"/>
      <c r="G266" s="59"/>
      <c r="H266" s="59"/>
      <c r="I266" s="59"/>
      <c r="J266" s="59"/>
      <c r="K266" s="59"/>
      <c r="L266" s="59"/>
      <c r="M266" s="59"/>
      <c r="N266" s="59"/>
      <c r="O266" s="59"/>
      <c r="P266" s="1"/>
      <c r="R266" s="353"/>
      <c r="S266" s="353"/>
      <c r="T266" s="353"/>
      <c r="U266" s="353"/>
    </row>
    <row r="267" spans="6:30" ht="12.75" customHeight="1" x14ac:dyDescent="0.2">
      <c r="F267" s="1"/>
      <c r="G267" s="59"/>
      <c r="H267" s="59"/>
      <c r="I267" s="59"/>
      <c r="J267" s="59"/>
      <c r="K267" s="59"/>
      <c r="L267" s="59"/>
      <c r="M267" s="59"/>
      <c r="N267" s="59"/>
      <c r="O267" s="59"/>
      <c r="P267" s="1"/>
      <c r="R267" s="43"/>
      <c r="S267" s="43"/>
      <c r="T267" s="43"/>
      <c r="U267" s="43"/>
    </row>
    <row r="268" spans="6:30" ht="12.75" customHeight="1" x14ac:dyDescent="0.2">
      <c r="F268" s="1"/>
      <c r="G268" s="59"/>
      <c r="H268" s="59"/>
      <c r="I268" s="59"/>
      <c r="J268" s="59"/>
      <c r="K268" s="59"/>
      <c r="L268" s="59"/>
      <c r="M268" s="59"/>
      <c r="N268" s="59"/>
      <c r="O268" s="59"/>
      <c r="P268" s="1"/>
      <c r="R268" s="57"/>
      <c r="S268" s="57"/>
      <c r="T268" s="57"/>
      <c r="U268" s="57"/>
    </row>
    <row r="269" spans="6:30" ht="12.75" customHeight="1" x14ac:dyDescent="0.2">
      <c r="F269" s="1"/>
      <c r="G269" s="59"/>
      <c r="H269" s="59"/>
      <c r="I269" s="59"/>
      <c r="J269" s="59"/>
      <c r="K269" s="59"/>
      <c r="L269" s="59"/>
      <c r="M269" s="59"/>
      <c r="N269" s="59"/>
      <c r="O269" s="59"/>
      <c r="P269" s="1"/>
      <c r="R269" s="298"/>
      <c r="S269" s="289"/>
      <c r="T269" s="289"/>
      <c r="U269" s="289"/>
      <c r="V269" s="289"/>
      <c r="W269" s="289"/>
    </row>
    <row r="270" spans="6:30" ht="12.75" customHeight="1" x14ac:dyDescent="0.2">
      <c r="F270" s="1"/>
      <c r="G270" s="59"/>
      <c r="H270" s="59"/>
      <c r="I270" s="59"/>
      <c r="J270" s="59"/>
      <c r="K270" s="59"/>
      <c r="L270" s="59"/>
      <c r="M270" s="59"/>
      <c r="N270" s="59"/>
      <c r="O270" s="59"/>
      <c r="P270" s="1"/>
      <c r="R270" s="22"/>
    </row>
    <row r="271" spans="6:30" ht="12.75" customHeight="1" x14ac:dyDescent="0.2">
      <c r="F271" s="1"/>
      <c r="G271" s="59"/>
      <c r="H271" s="59"/>
      <c r="I271" s="59"/>
      <c r="J271" s="59"/>
      <c r="K271" s="59"/>
      <c r="L271" s="59"/>
      <c r="M271" s="59"/>
      <c r="N271" s="59"/>
      <c r="O271" s="59"/>
      <c r="P271" s="1"/>
      <c r="R271" s="22"/>
    </row>
    <row r="272" spans="6:30" ht="12.75" customHeight="1" x14ac:dyDescent="0.2">
      <c r="F272" s="1"/>
      <c r="G272" s="59"/>
      <c r="H272" s="59"/>
      <c r="I272" s="59"/>
      <c r="J272" s="59"/>
      <c r="K272" s="59"/>
      <c r="L272" s="59"/>
      <c r="M272" s="59"/>
      <c r="N272" s="59"/>
      <c r="O272" s="59"/>
      <c r="P272" s="1"/>
      <c r="R272" s="22"/>
    </row>
    <row r="273" spans="4:16" x14ac:dyDescent="0.2">
      <c r="F273" s="1"/>
      <c r="G273" s="59"/>
      <c r="H273" s="59"/>
      <c r="I273" s="59"/>
      <c r="J273" s="59"/>
      <c r="K273" s="59"/>
      <c r="L273" s="59"/>
      <c r="M273" s="59"/>
      <c r="N273" s="59"/>
      <c r="O273" s="59"/>
      <c r="P273" s="1"/>
    </row>
    <row r="274" spans="4:16" x14ac:dyDescent="0.2">
      <c r="F274" s="1"/>
      <c r="G274" s="59"/>
      <c r="H274" s="59"/>
      <c r="I274" s="59"/>
      <c r="J274" s="59"/>
      <c r="K274" s="59"/>
      <c r="L274" s="59"/>
      <c r="M274" s="59"/>
      <c r="N274" s="59"/>
      <c r="O274" s="59"/>
      <c r="P274" s="1"/>
    </row>
    <row r="275" spans="4:16" x14ac:dyDescent="0.2">
      <c r="F275" s="1"/>
      <c r="G275" s="59"/>
      <c r="H275" s="59"/>
      <c r="I275" s="59"/>
      <c r="J275" s="59"/>
      <c r="K275" s="59"/>
      <c r="L275" s="59"/>
      <c r="M275" s="59"/>
      <c r="N275" s="59"/>
      <c r="O275" s="59"/>
      <c r="P275" s="1"/>
    </row>
    <row r="276" spans="4:16" x14ac:dyDescent="0.2">
      <c r="F276" s="1"/>
      <c r="G276" s="59"/>
      <c r="H276" s="59"/>
      <c r="I276" s="59"/>
      <c r="J276" s="59"/>
      <c r="K276" s="59"/>
      <c r="L276" s="59"/>
      <c r="M276" s="59"/>
      <c r="N276" s="59"/>
      <c r="O276" s="59"/>
      <c r="P276" s="1"/>
    </row>
    <row r="277" spans="4:16" x14ac:dyDescent="0.2">
      <c r="F277" s="1"/>
      <c r="G277" s="59"/>
      <c r="H277" s="59"/>
      <c r="I277" s="59"/>
      <c r="J277" s="59"/>
      <c r="K277" s="59"/>
      <c r="L277" s="59"/>
      <c r="M277" s="59"/>
      <c r="N277" s="59"/>
      <c r="O277" s="59"/>
      <c r="P277" s="1"/>
    </row>
    <row r="278" spans="4:16" x14ac:dyDescent="0.2">
      <c r="F278" s="1"/>
      <c r="G278" s="59"/>
      <c r="H278" s="59"/>
      <c r="I278" s="59"/>
      <c r="J278" s="59"/>
      <c r="K278" s="59"/>
      <c r="L278" s="59"/>
      <c r="M278" s="59"/>
      <c r="N278" s="59"/>
      <c r="O278" s="59"/>
      <c r="P278" s="1"/>
    </row>
    <row r="279" spans="4:16" x14ac:dyDescent="0.2">
      <c r="F279" s="1"/>
      <c r="G279" s="59"/>
      <c r="H279" s="59"/>
      <c r="I279" s="59"/>
      <c r="J279" s="59"/>
      <c r="K279" s="59"/>
      <c r="L279" s="59"/>
      <c r="M279" s="59"/>
      <c r="N279" s="59"/>
      <c r="O279" s="59"/>
      <c r="P279" s="1"/>
    </row>
    <row r="280" spans="4:16" x14ac:dyDescent="0.2">
      <c r="F280" s="1"/>
      <c r="G280" s="59"/>
      <c r="H280" s="59"/>
      <c r="I280" s="59"/>
      <c r="J280" s="59"/>
      <c r="K280" s="59"/>
      <c r="L280" s="59"/>
      <c r="M280" s="59"/>
      <c r="N280" s="59"/>
      <c r="O280" s="59"/>
      <c r="P280" s="1"/>
    </row>
    <row r="281" spans="4:16" x14ac:dyDescent="0.2">
      <c r="F281" s="1"/>
      <c r="G281" s="59"/>
      <c r="H281" s="59"/>
      <c r="I281" s="59"/>
      <c r="J281" s="59"/>
      <c r="K281" s="59"/>
      <c r="L281" s="59"/>
      <c r="M281" s="59"/>
      <c r="N281" s="59"/>
      <c r="O281" s="59"/>
      <c r="P281" s="1"/>
    </row>
    <row r="282" spans="4:16" x14ac:dyDescent="0.2">
      <c r="F282" s="1"/>
      <c r="G282" s="59"/>
      <c r="H282" s="59"/>
      <c r="I282" s="59"/>
      <c r="J282" s="59"/>
      <c r="K282" s="59"/>
      <c r="L282" s="59"/>
      <c r="M282" s="59"/>
      <c r="N282" s="59"/>
      <c r="O282" s="59"/>
      <c r="P282" s="1"/>
    </row>
    <row r="283" spans="4:16" x14ac:dyDescent="0.2">
      <c r="F283" s="1"/>
      <c r="G283" s="4"/>
      <c r="H283" s="4"/>
      <c r="I283" s="4"/>
      <c r="J283" s="4"/>
      <c r="K283" s="4"/>
      <c r="L283" s="4"/>
      <c r="M283" s="4"/>
      <c r="N283" s="4"/>
      <c r="O283" s="1"/>
      <c r="P283" s="1"/>
    </row>
    <row r="284" spans="4:16" x14ac:dyDescent="0.2">
      <c r="D284" s="289"/>
      <c r="E284" s="289"/>
      <c r="F284" s="289"/>
      <c r="G284" s="33"/>
      <c r="H284" s="33"/>
      <c r="I284" s="33"/>
      <c r="J284" s="33"/>
      <c r="K284" s="33"/>
      <c r="L284" s="33"/>
      <c r="M284" s="33"/>
      <c r="N284" s="33"/>
      <c r="O284" s="280"/>
      <c r="P284" s="280"/>
    </row>
    <row r="285" spans="4:16" x14ac:dyDescent="0.2">
      <c r="F285" s="1"/>
      <c r="G285" s="1"/>
      <c r="H285" s="1"/>
      <c r="I285" s="1"/>
      <c r="J285" s="1"/>
      <c r="K285" s="1"/>
      <c r="L285" s="1"/>
      <c r="M285" s="1"/>
      <c r="N285" s="1"/>
      <c r="O285" s="1"/>
      <c r="P285" s="1"/>
    </row>
    <row r="286" spans="4:16" x14ac:dyDescent="0.2">
      <c r="F286" s="1"/>
      <c r="G286" s="1"/>
      <c r="H286" s="1"/>
      <c r="I286" s="1"/>
      <c r="J286" s="1"/>
      <c r="K286" s="1"/>
      <c r="L286" s="1"/>
      <c r="M286" s="1"/>
      <c r="N286" s="1"/>
      <c r="O286" s="1"/>
      <c r="P286" s="1"/>
    </row>
    <row r="287" spans="4:16" x14ac:dyDescent="0.2">
      <c r="F287" s="1"/>
      <c r="G287" s="324" t="s">
        <v>334</v>
      </c>
      <c r="H287" s="324"/>
      <c r="I287" s="324"/>
      <c r="J287" s="324"/>
      <c r="K287" s="324"/>
      <c r="L287" s="324"/>
      <c r="M287" s="324"/>
      <c r="N287" s="324"/>
      <c r="O287" s="324"/>
      <c r="P287" s="1"/>
    </row>
    <row r="288" spans="4:16" x14ac:dyDescent="0.2">
      <c r="F288" s="1"/>
      <c r="G288" s="324"/>
      <c r="H288" s="324"/>
      <c r="I288" s="324"/>
      <c r="J288" s="324"/>
      <c r="K288" s="324"/>
      <c r="L288" s="324"/>
      <c r="M288" s="324"/>
      <c r="N288" s="324"/>
      <c r="O288" s="324"/>
      <c r="P288" s="1"/>
    </row>
    <row r="289" spans="6:19" x14ac:dyDescent="0.2">
      <c r="F289" s="1"/>
      <c r="G289" s="324"/>
      <c r="H289" s="324"/>
      <c r="I289" s="324"/>
      <c r="J289" s="324"/>
      <c r="K289" s="324"/>
      <c r="L289" s="324"/>
      <c r="M289" s="324"/>
      <c r="N289" s="324"/>
      <c r="O289" s="324"/>
      <c r="P289" s="1"/>
    </row>
    <row r="290" spans="6:19" x14ac:dyDescent="0.2">
      <c r="F290" s="1"/>
      <c r="G290" s="1"/>
      <c r="H290" s="1"/>
      <c r="I290" s="1"/>
      <c r="J290" s="1"/>
      <c r="K290" s="1"/>
      <c r="L290" s="1"/>
      <c r="M290" s="1"/>
      <c r="N290" s="1"/>
      <c r="O290" s="1"/>
      <c r="P290" s="1"/>
    </row>
    <row r="291" spans="6:19" x14ac:dyDescent="0.2">
      <c r="F291" s="1"/>
      <c r="G291" s="431" t="s">
        <v>66</v>
      </c>
      <c r="H291" s="432"/>
      <c r="I291" s="433"/>
      <c r="J291" s="431" t="s">
        <v>333</v>
      </c>
      <c r="K291" s="432"/>
      <c r="L291" s="432"/>
      <c r="M291" s="432"/>
      <c r="N291" s="432"/>
      <c r="O291" s="433"/>
      <c r="P291" s="1"/>
      <c r="R291" s="21">
        <f>G293</f>
        <v>0</v>
      </c>
      <c r="S291" s="21" t="str">
        <f>IF(R291=0," ",R291)</f>
        <v xml:space="preserve"> </v>
      </c>
    </row>
    <row r="292" spans="6:19" x14ac:dyDescent="0.2">
      <c r="F292" s="1"/>
      <c r="G292" s="434"/>
      <c r="H292" s="435"/>
      <c r="I292" s="436"/>
      <c r="J292" s="434"/>
      <c r="K292" s="435"/>
      <c r="L292" s="435"/>
      <c r="M292" s="435"/>
      <c r="N292" s="435"/>
      <c r="O292" s="436"/>
      <c r="P292" s="1"/>
      <c r="R292" s="21">
        <f>G295</f>
        <v>0</v>
      </c>
      <c r="S292" s="21" t="str">
        <f t="shared" ref="S292:S300" si="2">IF(R292=0," ",R292)</f>
        <v xml:space="preserve"> </v>
      </c>
    </row>
    <row r="293" spans="6:19" x14ac:dyDescent="0.2">
      <c r="F293" s="1"/>
      <c r="G293" s="425"/>
      <c r="H293" s="426"/>
      <c r="I293" s="427"/>
      <c r="J293" s="425"/>
      <c r="K293" s="426"/>
      <c r="L293" s="426"/>
      <c r="M293" s="426"/>
      <c r="N293" s="426"/>
      <c r="O293" s="427"/>
      <c r="P293" s="1"/>
      <c r="R293" s="21">
        <f>G297</f>
        <v>0</v>
      </c>
      <c r="S293" s="21" t="str">
        <f t="shared" si="2"/>
        <v xml:space="preserve"> </v>
      </c>
    </row>
    <row r="294" spans="6:19" x14ac:dyDescent="0.2">
      <c r="F294" s="1"/>
      <c r="G294" s="428"/>
      <c r="H294" s="429"/>
      <c r="I294" s="430"/>
      <c r="J294" s="428"/>
      <c r="K294" s="429"/>
      <c r="L294" s="429"/>
      <c r="M294" s="429"/>
      <c r="N294" s="429"/>
      <c r="O294" s="430"/>
      <c r="P294" s="1"/>
      <c r="R294" s="21">
        <f>G299</f>
        <v>0</v>
      </c>
      <c r="S294" s="21" t="str">
        <f t="shared" si="2"/>
        <v xml:space="preserve"> </v>
      </c>
    </row>
    <row r="295" spans="6:19" x14ac:dyDescent="0.2">
      <c r="F295" s="1"/>
      <c r="G295" s="425"/>
      <c r="H295" s="426"/>
      <c r="I295" s="427"/>
      <c r="J295" s="425"/>
      <c r="K295" s="426"/>
      <c r="L295" s="426"/>
      <c r="M295" s="426"/>
      <c r="N295" s="426"/>
      <c r="O295" s="427"/>
      <c r="P295" s="1"/>
      <c r="R295" s="21">
        <f>G301</f>
        <v>0</v>
      </c>
      <c r="S295" s="21" t="str">
        <f t="shared" si="2"/>
        <v xml:space="preserve"> </v>
      </c>
    </row>
    <row r="296" spans="6:19" x14ac:dyDescent="0.2">
      <c r="F296" s="1"/>
      <c r="G296" s="428"/>
      <c r="H296" s="429"/>
      <c r="I296" s="430"/>
      <c r="J296" s="428"/>
      <c r="K296" s="429"/>
      <c r="L296" s="429"/>
      <c r="M296" s="429"/>
      <c r="N296" s="429"/>
      <c r="O296" s="430"/>
      <c r="P296" s="1"/>
      <c r="R296" s="21">
        <f>G303</f>
        <v>0</v>
      </c>
      <c r="S296" s="21" t="str">
        <f t="shared" si="2"/>
        <v xml:space="preserve"> </v>
      </c>
    </row>
    <row r="297" spans="6:19" x14ac:dyDescent="0.2">
      <c r="F297" s="1"/>
      <c r="G297" s="425"/>
      <c r="H297" s="426"/>
      <c r="I297" s="427"/>
      <c r="J297" s="425"/>
      <c r="K297" s="426"/>
      <c r="L297" s="426"/>
      <c r="M297" s="426"/>
      <c r="N297" s="426"/>
      <c r="O297" s="427"/>
      <c r="P297" s="1"/>
      <c r="R297" s="21">
        <f>G305</f>
        <v>0</v>
      </c>
      <c r="S297" s="21" t="str">
        <f t="shared" si="2"/>
        <v xml:space="preserve"> </v>
      </c>
    </row>
    <row r="298" spans="6:19" x14ac:dyDescent="0.2">
      <c r="F298" s="1"/>
      <c r="G298" s="428"/>
      <c r="H298" s="429"/>
      <c r="I298" s="430"/>
      <c r="J298" s="428"/>
      <c r="K298" s="429"/>
      <c r="L298" s="429"/>
      <c r="M298" s="429"/>
      <c r="N298" s="429"/>
      <c r="O298" s="430"/>
      <c r="P298" s="1"/>
      <c r="R298" s="21">
        <f>G307</f>
        <v>0</v>
      </c>
      <c r="S298" s="21" t="str">
        <f t="shared" si="2"/>
        <v xml:space="preserve"> </v>
      </c>
    </row>
    <row r="299" spans="6:19" x14ac:dyDescent="0.2">
      <c r="F299" s="1"/>
      <c r="G299" s="425"/>
      <c r="H299" s="426"/>
      <c r="I299" s="427"/>
      <c r="J299" s="425"/>
      <c r="K299" s="426"/>
      <c r="L299" s="426"/>
      <c r="M299" s="426"/>
      <c r="N299" s="426"/>
      <c r="O299" s="427"/>
      <c r="P299" s="1"/>
      <c r="R299" s="21"/>
      <c r="S299" s="21" t="str">
        <f>IF(R299=0," ",R299)</f>
        <v xml:space="preserve"> </v>
      </c>
    </row>
    <row r="300" spans="6:19" x14ac:dyDescent="0.2">
      <c r="F300" s="1"/>
      <c r="G300" s="428"/>
      <c r="H300" s="429"/>
      <c r="I300" s="430"/>
      <c r="J300" s="428"/>
      <c r="K300" s="429"/>
      <c r="L300" s="429"/>
      <c r="M300" s="429"/>
      <c r="N300" s="429"/>
      <c r="O300" s="430"/>
      <c r="P300" s="1"/>
      <c r="R300" s="21"/>
      <c r="S300" s="21" t="str">
        <f t="shared" si="2"/>
        <v xml:space="preserve"> </v>
      </c>
    </row>
    <row r="301" spans="6:19" x14ac:dyDescent="0.2">
      <c r="F301" s="1"/>
      <c r="G301" s="425"/>
      <c r="H301" s="426"/>
      <c r="I301" s="427"/>
      <c r="J301" s="425"/>
      <c r="K301" s="426"/>
      <c r="L301" s="426"/>
      <c r="M301" s="426"/>
      <c r="N301" s="426"/>
      <c r="O301" s="427"/>
      <c r="P301" s="1"/>
    </row>
    <row r="302" spans="6:19" x14ac:dyDescent="0.2">
      <c r="F302" s="1"/>
      <c r="G302" s="428"/>
      <c r="H302" s="429"/>
      <c r="I302" s="430"/>
      <c r="J302" s="428"/>
      <c r="K302" s="429"/>
      <c r="L302" s="429"/>
      <c r="M302" s="429"/>
      <c r="N302" s="429"/>
      <c r="O302" s="430"/>
      <c r="P302" s="1"/>
    </row>
    <row r="303" spans="6:19" x14ac:dyDescent="0.2">
      <c r="F303" s="1"/>
      <c r="G303" s="425"/>
      <c r="H303" s="426"/>
      <c r="I303" s="427"/>
      <c r="J303" s="425"/>
      <c r="K303" s="426"/>
      <c r="L303" s="426"/>
      <c r="M303" s="426"/>
      <c r="N303" s="426"/>
      <c r="O303" s="427"/>
      <c r="P303" s="1"/>
    </row>
    <row r="304" spans="6:19" x14ac:dyDescent="0.2">
      <c r="F304" s="1"/>
      <c r="G304" s="428"/>
      <c r="H304" s="429"/>
      <c r="I304" s="430"/>
      <c r="J304" s="428"/>
      <c r="K304" s="429"/>
      <c r="L304" s="429"/>
      <c r="M304" s="429"/>
      <c r="N304" s="429"/>
      <c r="O304" s="430"/>
      <c r="P304" s="1"/>
    </row>
    <row r="305" spans="6:22" x14ac:dyDescent="0.2">
      <c r="F305" s="1"/>
      <c r="G305" s="425"/>
      <c r="H305" s="426"/>
      <c r="I305" s="427"/>
      <c r="J305" s="425"/>
      <c r="K305" s="426"/>
      <c r="L305" s="426"/>
      <c r="M305" s="426"/>
      <c r="N305" s="426"/>
      <c r="O305" s="427"/>
      <c r="P305" s="1"/>
    </row>
    <row r="306" spans="6:22" x14ac:dyDescent="0.2">
      <c r="F306" s="1"/>
      <c r="G306" s="428"/>
      <c r="H306" s="429"/>
      <c r="I306" s="430"/>
      <c r="J306" s="428"/>
      <c r="K306" s="429"/>
      <c r="L306" s="429"/>
      <c r="M306" s="429"/>
      <c r="N306" s="429"/>
      <c r="O306" s="430"/>
      <c r="P306" s="1"/>
    </row>
    <row r="307" spans="6:22" x14ac:dyDescent="0.2">
      <c r="F307" s="1"/>
      <c r="G307" s="425"/>
      <c r="H307" s="426"/>
      <c r="I307" s="427"/>
      <c r="J307" s="425"/>
      <c r="K307" s="426"/>
      <c r="L307" s="426"/>
      <c r="M307" s="426"/>
      <c r="N307" s="426"/>
      <c r="O307" s="427"/>
      <c r="P307" s="1"/>
    </row>
    <row r="308" spans="6:22" x14ac:dyDescent="0.2">
      <c r="F308" s="1"/>
      <c r="G308" s="428"/>
      <c r="H308" s="429"/>
      <c r="I308" s="430"/>
      <c r="J308" s="428"/>
      <c r="K308" s="429"/>
      <c r="L308" s="429"/>
      <c r="M308" s="429"/>
      <c r="N308" s="429"/>
      <c r="O308" s="430"/>
      <c r="P308" s="1"/>
    </row>
    <row r="309" spans="6:22" x14ac:dyDescent="0.2">
      <c r="F309" s="1"/>
      <c r="G309" s="1"/>
      <c r="H309" s="1"/>
      <c r="I309" s="1"/>
      <c r="J309" s="1"/>
      <c r="K309" s="1"/>
      <c r="L309" s="1"/>
      <c r="M309" s="1"/>
      <c r="N309" s="1"/>
      <c r="O309" s="1"/>
      <c r="P309" s="1"/>
    </row>
    <row r="310" spans="6:22" x14ac:dyDescent="0.2">
      <c r="F310" s="1"/>
      <c r="G310" s="1"/>
      <c r="H310" s="1"/>
      <c r="I310" s="1"/>
      <c r="J310" s="1"/>
      <c r="K310" s="1"/>
      <c r="L310" s="1"/>
      <c r="M310" s="1"/>
      <c r="N310" s="1"/>
      <c r="O310" s="1"/>
      <c r="P310" s="1"/>
    </row>
    <row r="312" spans="6:22" x14ac:dyDescent="0.2">
      <c r="F312" s="1"/>
      <c r="G312" s="1"/>
      <c r="H312" s="1"/>
      <c r="I312" s="1"/>
      <c r="J312" s="1"/>
      <c r="K312" s="1"/>
      <c r="L312" s="1"/>
      <c r="M312" s="1"/>
      <c r="N312" s="1"/>
      <c r="O312" s="1"/>
      <c r="P312" s="1"/>
    </row>
    <row r="313" spans="6:22" x14ac:dyDescent="0.2">
      <c r="F313" s="1"/>
      <c r="G313" s="1"/>
      <c r="H313" s="1"/>
      <c r="I313" s="1"/>
      <c r="J313" s="1"/>
      <c r="K313" s="1"/>
      <c r="L313" s="1"/>
      <c r="M313" s="1"/>
      <c r="N313" s="1"/>
      <c r="O313" s="1"/>
      <c r="P313" s="1"/>
    </row>
    <row r="314" spans="6:22" x14ac:dyDescent="0.2">
      <c r="F314" s="1"/>
      <c r="G314" s="39" t="s">
        <v>64</v>
      </c>
      <c r="H314" s="1"/>
      <c r="I314" s="1"/>
      <c r="J314" s="1"/>
      <c r="K314" s="1"/>
      <c r="L314" s="1"/>
      <c r="M314" s="40" t="s">
        <v>0</v>
      </c>
      <c r="N314" s="1"/>
      <c r="O314" s="5" t="str">
        <f>IF(M314="yes","complete","in progress…")</f>
        <v>in progress…</v>
      </c>
      <c r="P314" s="1"/>
    </row>
    <row r="315" spans="6:22" x14ac:dyDescent="0.2">
      <c r="F315" s="1"/>
      <c r="G315" s="1"/>
      <c r="H315" s="1"/>
      <c r="I315" s="1"/>
      <c r="J315" s="1"/>
      <c r="K315" s="1"/>
      <c r="L315" s="1"/>
      <c r="M315" s="1"/>
      <c r="N315" s="1"/>
      <c r="O315" s="1"/>
      <c r="P315" s="1"/>
    </row>
    <row r="316" spans="6:22" x14ac:dyDescent="0.2">
      <c r="F316" s="1"/>
      <c r="G316" s="1"/>
      <c r="H316" s="1"/>
      <c r="I316" s="1"/>
      <c r="J316" s="1"/>
      <c r="K316" s="1"/>
      <c r="L316" s="1"/>
      <c r="M316" s="1"/>
      <c r="N316" s="1"/>
      <c r="O316" s="1"/>
      <c r="P316" s="1"/>
      <c r="T316" s="121"/>
    </row>
    <row r="317" spans="6:22" x14ac:dyDescent="0.2">
      <c r="F317" s="1"/>
      <c r="G317" s="11" t="s">
        <v>3</v>
      </c>
      <c r="H317" s="1"/>
      <c r="I317" s="2"/>
      <c r="J317" s="1"/>
      <c r="K317" s="1"/>
      <c r="L317" s="1"/>
      <c r="M317" s="1"/>
      <c r="N317" s="1"/>
      <c r="O317" s="11" t="s">
        <v>5</v>
      </c>
      <c r="P317" s="1"/>
    </row>
    <row r="318" spans="6:22" x14ac:dyDescent="0.2">
      <c r="F318" s="1"/>
      <c r="G318" s="1"/>
      <c r="H318" s="1"/>
      <c r="I318" s="1"/>
      <c r="J318" s="1"/>
      <c r="K318" s="1"/>
      <c r="L318" s="1"/>
      <c r="M318" s="1"/>
      <c r="N318" s="1"/>
      <c r="O318" s="1"/>
      <c r="P318" s="1"/>
    </row>
    <row r="319" spans="6:22" x14ac:dyDescent="0.2">
      <c r="L319" s="7"/>
    </row>
    <row r="320" spans="6:22" x14ac:dyDescent="0.2">
      <c r="G320" s="22"/>
      <c r="H320" s="22"/>
      <c r="I320" s="22"/>
      <c r="J320" s="22"/>
      <c r="K320" s="22"/>
      <c r="L320" s="22"/>
      <c r="M320" s="22"/>
      <c r="N320" s="22"/>
      <c r="O320" s="22"/>
      <c r="P320" s="22"/>
      <c r="Q320" s="22"/>
      <c r="R320" s="22"/>
      <c r="S320" s="22"/>
      <c r="T320" s="22"/>
      <c r="U320" s="22"/>
      <c r="V320" s="22"/>
    </row>
    <row r="321" spans="7:32" x14ac:dyDescent="0.2">
      <c r="G321" s="22"/>
      <c r="H321" s="22"/>
      <c r="I321" s="22"/>
      <c r="J321" s="22"/>
      <c r="K321" s="22"/>
      <c r="L321" s="22"/>
      <c r="M321" s="22"/>
      <c r="N321" s="22"/>
      <c r="O321" s="22"/>
      <c r="P321" s="22"/>
      <c r="Q321" s="22"/>
      <c r="R321" s="22"/>
      <c r="S321" s="22"/>
      <c r="T321" s="22"/>
      <c r="U321" s="22"/>
      <c r="V321" s="22"/>
    </row>
    <row r="322" spans="7:32" x14ac:dyDescent="0.2">
      <c r="G322" s="150" t="s">
        <v>218</v>
      </c>
      <c r="H322" s="150" t="s">
        <v>126</v>
      </c>
      <c r="I322" s="150" t="s">
        <v>125</v>
      </c>
      <c r="J322" s="150" t="s">
        <v>219</v>
      </c>
      <c r="K322" s="150"/>
      <c r="L322" s="151"/>
      <c r="M322" s="196" t="s">
        <v>283</v>
      </c>
      <c r="N322" s="151" t="s">
        <v>220</v>
      </c>
      <c r="O322" s="150" t="s">
        <v>127</v>
      </c>
      <c r="P322" s="151"/>
      <c r="Q322" s="151" t="s">
        <v>165</v>
      </c>
      <c r="R322" s="151"/>
      <c r="S322" s="151" t="s">
        <v>186</v>
      </c>
      <c r="T322" s="31"/>
      <c r="U322" s="22"/>
      <c r="V322" s="22"/>
    </row>
    <row r="323" spans="7:32" x14ac:dyDescent="0.2">
      <c r="G323" s="151" t="s">
        <v>196</v>
      </c>
      <c r="H323" s="151" t="s">
        <v>59</v>
      </c>
      <c r="I323" s="151" t="str">
        <f>G61</f>
        <v>Example: Political frameworks for enhancing adaptive capacity of coastal communities are set up at various levels and instruments for their implementation are available</v>
      </c>
      <c r="J323" s="151" t="str">
        <f>CONCATENATE(G323," - ",I323)</f>
        <v>Result 1 - Example: Political frameworks for enhancing adaptive capacity of coastal communities are set up at various levels and instruments for their implementation are available</v>
      </c>
      <c r="K323" s="151"/>
      <c r="L323" s="151"/>
      <c r="M323" s="151" t="str">
        <f>M61</f>
        <v>Example: Implementation of coastal adaptation instruments</v>
      </c>
      <c r="N323" s="151" t="str">
        <f>CONCATENATE("Component """,M323,"""")</f>
        <v>Component "Example: Implementation of coastal adaptation instruments"</v>
      </c>
      <c r="O323" s="151" t="str">
        <f>M65</f>
        <v>Building Adaptive Capacity &amp; Adaptation Action</v>
      </c>
      <c r="P323" s="151"/>
      <c r="Q323" s="152">
        <f>G67</f>
        <v>42736</v>
      </c>
      <c r="R323" s="151"/>
      <c r="S323" s="151">
        <f>J67</f>
        <v>24</v>
      </c>
      <c r="T323" s="31"/>
      <c r="U323" s="22"/>
      <c r="V323" s="22"/>
    </row>
    <row r="324" spans="7:32" x14ac:dyDescent="0.2">
      <c r="G324" s="151" t="s">
        <v>199</v>
      </c>
      <c r="H324" s="151" t="s">
        <v>102</v>
      </c>
      <c r="I324" s="151" t="str">
        <f>G71</f>
        <v>Please describe the intended result…</v>
      </c>
      <c r="J324" s="151" t="str">
        <f t="shared" ref="J324:J337" si="3">CONCATENATE(G324," - ",I324)</f>
        <v>Result 2 - Please describe the intended result…</v>
      </c>
      <c r="K324" s="151"/>
      <c r="L324" s="151"/>
      <c r="M324" s="151" t="str">
        <f>M71</f>
        <v>Please Select</v>
      </c>
      <c r="N324" s="151" t="str">
        <f t="shared" ref="N324:N337" si="4">CONCATENATE("Component """,M324,"""")</f>
        <v>Component "Please Select"</v>
      </c>
      <c r="O324" s="151" t="str">
        <f>M75</f>
        <v>Please Select</v>
      </c>
      <c r="P324" s="151"/>
      <c r="Q324" s="152" t="str">
        <f>G77</f>
        <v>(dd.mm.yyyy)</v>
      </c>
      <c r="R324" s="151"/>
      <c r="S324" s="151" t="str">
        <f>J77</f>
        <v>number of</v>
      </c>
      <c r="T324" s="31"/>
      <c r="U324" s="22"/>
      <c r="V324" s="22"/>
    </row>
    <row r="325" spans="7:32" x14ac:dyDescent="0.2">
      <c r="G325" s="151" t="s">
        <v>200</v>
      </c>
      <c r="H325" s="151" t="s">
        <v>111</v>
      </c>
      <c r="I325" s="151" t="str">
        <f>G81</f>
        <v>Please describe the intended result…</v>
      </c>
      <c r="J325" s="151" t="str">
        <f t="shared" si="3"/>
        <v>Result 3 - Please describe the intended result…</v>
      </c>
      <c r="K325" s="151"/>
      <c r="L325" s="151"/>
      <c r="M325" s="151" t="str">
        <f>M81</f>
        <v>Please Select</v>
      </c>
      <c r="N325" s="151" t="str">
        <f t="shared" si="4"/>
        <v>Component "Please Select"</v>
      </c>
      <c r="O325" s="151" t="str">
        <f>M85</f>
        <v>Please Select</v>
      </c>
      <c r="P325" s="151"/>
      <c r="Q325" s="152" t="str">
        <f>G87</f>
        <v>(dd.mm.yyyy)</v>
      </c>
      <c r="R325" s="151"/>
      <c r="S325" s="151" t="str">
        <f>J87</f>
        <v>number of</v>
      </c>
      <c r="T325" s="31"/>
      <c r="U325" s="22"/>
      <c r="V325" s="22"/>
    </row>
    <row r="326" spans="7:32" x14ac:dyDescent="0.2">
      <c r="G326" s="151" t="s">
        <v>201</v>
      </c>
      <c r="H326" s="151" t="s">
        <v>112</v>
      </c>
      <c r="I326" s="151" t="str">
        <f>G91</f>
        <v>Please describe the intended result…</v>
      </c>
      <c r="J326" s="151" t="str">
        <f t="shared" si="3"/>
        <v>Result 4 - Please describe the intended result…</v>
      </c>
      <c r="K326" s="151"/>
      <c r="L326" s="151"/>
      <c r="M326" s="151" t="str">
        <f>M91</f>
        <v>Please Select</v>
      </c>
      <c r="N326" s="151" t="str">
        <f t="shared" si="4"/>
        <v>Component "Please Select"</v>
      </c>
      <c r="O326" s="151" t="str">
        <f>M95</f>
        <v>Please Select</v>
      </c>
      <c r="P326" s="151"/>
      <c r="Q326" s="152" t="str">
        <f>G97</f>
        <v>(dd.mm.yyyy)</v>
      </c>
      <c r="R326" s="151"/>
      <c r="S326" s="151" t="str">
        <f>J97</f>
        <v>number of</v>
      </c>
      <c r="T326" s="31"/>
      <c r="U326" s="22"/>
      <c r="V326" s="22"/>
    </row>
    <row r="327" spans="7:32" x14ac:dyDescent="0.2">
      <c r="G327" s="151" t="s">
        <v>202</v>
      </c>
      <c r="H327" s="151" t="s">
        <v>113</v>
      </c>
      <c r="I327" s="151" t="str">
        <f>G101</f>
        <v>Please describe the intended result…</v>
      </c>
      <c r="J327" s="151" t="str">
        <f t="shared" si="3"/>
        <v>Result 5 - Please describe the intended result…</v>
      </c>
      <c r="K327" s="151"/>
      <c r="L327" s="151"/>
      <c r="M327" s="151" t="str">
        <f>M101</f>
        <v>Please Select</v>
      </c>
      <c r="N327" s="151" t="str">
        <f t="shared" si="4"/>
        <v>Component "Please Select"</v>
      </c>
      <c r="O327" s="151" t="str">
        <f>M105</f>
        <v>Please Select</v>
      </c>
      <c r="P327" s="151"/>
      <c r="Q327" s="152" t="str">
        <f>G107</f>
        <v>(dd.mm.yyyy)</v>
      </c>
      <c r="R327" s="151"/>
      <c r="S327" s="151" t="str">
        <f>J107</f>
        <v>number of</v>
      </c>
      <c r="T327" s="31"/>
      <c r="U327" s="22"/>
      <c r="V327" s="22"/>
    </row>
    <row r="328" spans="7:32" x14ac:dyDescent="0.2">
      <c r="G328" s="151" t="s">
        <v>203</v>
      </c>
      <c r="H328" s="151" t="s">
        <v>114</v>
      </c>
      <c r="I328" s="151" t="str">
        <f>G111</f>
        <v>Please describe the intended result…</v>
      </c>
      <c r="J328" s="151" t="str">
        <f t="shared" si="3"/>
        <v>Result 6 - Please describe the intended result…</v>
      </c>
      <c r="K328" s="151"/>
      <c r="L328" s="151"/>
      <c r="M328" s="151" t="str">
        <f>M111</f>
        <v>Please Select</v>
      </c>
      <c r="N328" s="151" t="str">
        <f t="shared" si="4"/>
        <v>Component "Please Select"</v>
      </c>
      <c r="O328" s="151" t="str">
        <f>M115</f>
        <v>Please Select</v>
      </c>
      <c r="P328" s="151"/>
      <c r="Q328" s="152" t="str">
        <f>G117</f>
        <v>(dd.mm.yyyy)</v>
      </c>
      <c r="R328" s="151"/>
      <c r="S328" s="151" t="str">
        <f>J117</f>
        <v>number of</v>
      </c>
      <c r="T328" s="31"/>
      <c r="U328" s="22"/>
      <c r="V328" s="22"/>
    </row>
    <row r="329" spans="7:32" x14ac:dyDescent="0.2">
      <c r="G329" s="151" t="s">
        <v>204</v>
      </c>
      <c r="H329" s="151" t="s">
        <v>115</v>
      </c>
      <c r="I329" s="151" t="str">
        <f>G121</f>
        <v>Please describe the intended result…</v>
      </c>
      <c r="J329" s="151" t="str">
        <f t="shared" si="3"/>
        <v>Result 7 - Please describe the intended result…</v>
      </c>
      <c r="K329" s="151"/>
      <c r="L329" s="151"/>
      <c r="M329" s="151" t="str">
        <f>M121</f>
        <v>Please Select</v>
      </c>
      <c r="N329" s="151" t="str">
        <f t="shared" si="4"/>
        <v>Component "Please Select"</v>
      </c>
      <c r="O329" s="151" t="str">
        <f>M125</f>
        <v>Please Select</v>
      </c>
      <c r="P329" s="151"/>
      <c r="Q329" s="152" t="str">
        <f>G127</f>
        <v>(dd.mm.yyyy)</v>
      </c>
      <c r="R329" s="151"/>
      <c r="S329" s="151" t="str">
        <f>J127</f>
        <v>number of</v>
      </c>
      <c r="T329" s="31"/>
      <c r="U329" s="22"/>
      <c r="V329" s="22"/>
    </row>
    <row r="330" spans="7:32" x14ac:dyDescent="0.2">
      <c r="G330" s="151" t="s">
        <v>205</v>
      </c>
      <c r="H330" s="151" t="s">
        <v>116</v>
      </c>
      <c r="I330" s="151" t="str">
        <f>G131</f>
        <v>Please describe the intended result…</v>
      </c>
      <c r="J330" s="151" t="str">
        <f t="shared" si="3"/>
        <v>Result 8 - Please describe the intended result…</v>
      </c>
      <c r="K330" s="151"/>
      <c r="L330" s="151"/>
      <c r="M330" s="151" t="str">
        <f>M131</f>
        <v>Please Select</v>
      </c>
      <c r="N330" s="151" t="str">
        <f t="shared" si="4"/>
        <v>Component "Please Select"</v>
      </c>
      <c r="O330" s="151" t="str">
        <f>M135</f>
        <v>Please Select</v>
      </c>
      <c r="P330" s="151"/>
      <c r="Q330" s="152" t="str">
        <f>G137</f>
        <v>(dd.mm.yyyy)</v>
      </c>
      <c r="R330" s="151"/>
      <c r="S330" s="151" t="str">
        <f>J137</f>
        <v>number of</v>
      </c>
      <c r="T330" s="31"/>
      <c r="U330" s="22"/>
      <c r="V330" s="22"/>
    </row>
    <row r="331" spans="7:32" x14ac:dyDescent="0.2">
      <c r="G331" s="151" t="s">
        <v>206</v>
      </c>
      <c r="H331" s="151" t="s">
        <v>117</v>
      </c>
      <c r="I331" s="151" t="str">
        <f>G141</f>
        <v>Please describe the intended result…</v>
      </c>
      <c r="J331" s="151" t="str">
        <f t="shared" si="3"/>
        <v>Result 9 - Please describe the intended result…</v>
      </c>
      <c r="K331" s="151"/>
      <c r="L331" s="151"/>
      <c r="M331" s="151" t="str">
        <f>M141</f>
        <v>Please Select</v>
      </c>
      <c r="N331" s="151" t="str">
        <f t="shared" si="4"/>
        <v>Component "Please Select"</v>
      </c>
      <c r="O331" s="151" t="str">
        <f>M145</f>
        <v>Please Select</v>
      </c>
      <c r="P331" s="151"/>
      <c r="Q331" s="152" t="str">
        <f>G147</f>
        <v>(dd.mm.yyyy)</v>
      </c>
      <c r="R331" s="151"/>
      <c r="S331" s="151" t="str">
        <f>J147</f>
        <v>number of</v>
      </c>
      <c r="T331" s="31"/>
      <c r="U331" s="22"/>
      <c r="V331" s="22"/>
    </row>
    <row r="332" spans="7:32" x14ac:dyDescent="0.2">
      <c r="G332" s="151" t="s">
        <v>207</v>
      </c>
      <c r="H332" s="151" t="s">
        <v>118</v>
      </c>
      <c r="I332" s="151" t="str">
        <f>G151</f>
        <v>Please describe the intended result…</v>
      </c>
      <c r="J332" s="151" t="str">
        <f t="shared" si="3"/>
        <v>Result 10 - Please describe the intended result…</v>
      </c>
      <c r="K332" s="151"/>
      <c r="L332" s="151"/>
      <c r="M332" s="151" t="str">
        <f>M151</f>
        <v>Please Select</v>
      </c>
      <c r="N332" s="151" t="str">
        <f t="shared" si="4"/>
        <v>Component "Please Select"</v>
      </c>
      <c r="O332" s="151" t="str">
        <f>M155</f>
        <v>Please Select</v>
      </c>
      <c r="P332" s="151"/>
      <c r="Q332" s="152" t="str">
        <f>G157</f>
        <v>(dd.mm.yyyy)</v>
      </c>
      <c r="R332" s="151"/>
      <c r="S332" s="151" t="str">
        <f>J157</f>
        <v>number of</v>
      </c>
      <c r="T332" s="31"/>
      <c r="U332" s="22"/>
      <c r="V332" s="22"/>
    </row>
    <row r="333" spans="7:32" x14ac:dyDescent="0.2">
      <c r="G333" s="151" t="s">
        <v>208</v>
      </c>
      <c r="H333" s="151" t="s">
        <v>119</v>
      </c>
      <c r="I333" s="151" t="str">
        <f>G161</f>
        <v>Please describe the intended result…</v>
      </c>
      <c r="J333" s="151" t="str">
        <f t="shared" si="3"/>
        <v>Result 11 - Please describe the intended result…</v>
      </c>
      <c r="K333" s="151"/>
      <c r="L333" s="151"/>
      <c r="M333" s="151" t="str">
        <f>M161</f>
        <v>Please Select</v>
      </c>
      <c r="N333" s="151" t="str">
        <f t="shared" si="4"/>
        <v>Component "Please Select"</v>
      </c>
      <c r="O333" s="151" t="str">
        <f>M165</f>
        <v>Please Select</v>
      </c>
      <c r="P333" s="151"/>
      <c r="Q333" s="152" t="str">
        <f>G167</f>
        <v>(dd.mm.yyyy)</v>
      </c>
      <c r="R333" s="151"/>
      <c r="S333" s="151" t="str">
        <f>J167</f>
        <v>number of</v>
      </c>
      <c r="T333" s="31"/>
      <c r="U333" s="22"/>
      <c r="V333" s="22"/>
    </row>
    <row r="334" spans="7:32" x14ac:dyDescent="0.2">
      <c r="G334" s="151" t="s">
        <v>209</v>
      </c>
      <c r="H334" s="151" t="s">
        <v>120</v>
      </c>
      <c r="I334" s="151" t="str">
        <f>G171</f>
        <v>Please describe the intended result…</v>
      </c>
      <c r="J334" s="151" t="str">
        <f t="shared" si="3"/>
        <v>Result 12 - Please describe the intended result…</v>
      </c>
      <c r="K334" s="151"/>
      <c r="L334" s="151"/>
      <c r="M334" s="151" t="str">
        <f>M171</f>
        <v>Please Select</v>
      </c>
      <c r="N334" s="151" t="str">
        <f t="shared" si="4"/>
        <v>Component "Please Select"</v>
      </c>
      <c r="O334" s="151" t="str">
        <f>M175</f>
        <v>Please Select</v>
      </c>
      <c r="P334" s="151"/>
      <c r="Q334" s="152" t="str">
        <f>G177</f>
        <v>(dd.mm.yyyy)</v>
      </c>
      <c r="R334" s="151"/>
      <c r="S334" s="151" t="str">
        <f>J177</f>
        <v>number of</v>
      </c>
      <c r="T334" s="31"/>
      <c r="U334" s="22"/>
      <c r="V334" s="22"/>
    </row>
    <row r="335" spans="7:32" x14ac:dyDescent="0.2">
      <c r="G335" s="151" t="s">
        <v>210</v>
      </c>
      <c r="H335" s="151" t="s">
        <v>121</v>
      </c>
      <c r="I335" s="151" t="str">
        <f>G181</f>
        <v>Please describe the intended result…</v>
      </c>
      <c r="J335" s="151" t="str">
        <f t="shared" si="3"/>
        <v>Result 13 - Please describe the intended result…</v>
      </c>
      <c r="K335" s="151"/>
      <c r="L335" s="151"/>
      <c r="M335" s="151" t="str">
        <f>M181</f>
        <v>Please Select</v>
      </c>
      <c r="N335" s="151" t="str">
        <f t="shared" si="4"/>
        <v>Component "Please Select"</v>
      </c>
      <c r="O335" s="151" t="str">
        <f>M185</f>
        <v>Please Select</v>
      </c>
      <c r="P335" s="151"/>
      <c r="Q335" s="152" t="str">
        <f>G187</f>
        <v>(dd.mm.yyyy)</v>
      </c>
      <c r="R335" s="151"/>
      <c r="S335" s="151" t="str">
        <f>J187</f>
        <v>number of</v>
      </c>
      <c r="T335" s="31"/>
      <c r="U335" s="22"/>
      <c r="V335" s="22"/>
      <c r="AF335" s="137" t="s">
        <v>76</v>
      </c>
    </row>
    <row r="336" spans="7:32" x14ac:dyDescent="0.2">
      <c r="G336" s="151" t="s">
        <v>211</v>
      </c>
      <c r="H336" s="151" t="s">
        <v>122</v>
      </c>
      <c r="I336" s="151" t="str">
        <f>G191</f>
        <v>Please describe the intended result…</v>
      </c>
      <c r="J336" s="151" t="str">
        <f t="shared" si="3"/>
        <v>Result 14 - Please describe the intended result…</v>
      </c>
      <c r="K336" s="151"/>
      <c r="L336" s="151"/>
      <c r="M336" s="151" t="str">
        <f>M191</f>
        <v>Please Select</v>
      </c>
      <c r="N336" s="151" t="str">
        <f t="shared" si="4"/>
        <v>Component "Please Select"</v>
      </c>
      <c r="O336" s="151" t="str">
        <f>M195</f>
        <v>Please Select</v>
      </c>
      <c r="P336" s="151"/>
      <c r="Q336" s="152" t="str">
        <f>G197</f>
        <v>(dd.mm.yyyy)</v>
      </c>
      <c r="R336" s="151"/>
      <c r="S336" s="151" t="str">
        <f>J197</f>
        <v>number of</v>
      </c>
      <c r="T336" s="31"/>
      <c r="U336" s="22"/>
      <c r="V336" s="22"/>
      <c r="AF336" s="21" t="str">
        <f>H44</f>
        <v>Example: Mainstreaming and Capacity Building</v>
      </c>
    </row>
    <row r="337" spans="7:32" x14ac:dyDescent="0.2">
      <c r="G337" s="151" t="s">
        <v>212</v>
      </c>
      <c r="H337" s="151" t="s">
        <v>123</v>
      </c>
      <c r="I337" s="151" t="str">
        <f>G201</f>
        <v>Please describe the intended result…</v>
      </c>
      <c r="J337" s="151" t="str">
        <f t="shared" si="3"/>
        <v>Result 15 - Please describe the intended result…</v>
      </c>
      <c r="K337" s="151"/>
      <c r="L337" s="151"/>
      <c r="M337" s="151" t="str">
        <f>M201</f>
        <v>Please Select</v>
      </c>
      <c r="N337" s="151" t="str">
        <f t="shared" si="4"/>
        <v>Component "Please Select"</v>
      </c>
      <c r="O337" s="151" t="str">
        <f>M205</f>
        <v>Please Select</v>
      </c>
      <c r="P337" s="151"/>
      <c r="Q337" s="152" t="str">
        <f>G207</f>
        <v>(dd.mm.yyyy)</v>
      </c>
      <c r="R337" s="151"/>
      <c r="S337" s="151" t="str">
        <f>J207</f>
        <v>number of</v>
      </c>
      <c r="T337" s="31"/>
      <c r="U337" s="22"/>
      <c r="V337" s="22"/>
      <c r="AF337" s="21" t="str">
        <f>H45</f>
        <v>Example: Implementation of coastal adaptation instruments</v>
      </c>
    </row>
    <row r="338" spans="7:32" x14ac:dyDescent="0.2">
      <c r="G338" s="22"/>
      <c r="H338" s="22"/>
      <c r="I338" s="22"/>
      <c r="J338" s="22"/>
      <c r="K338" s="22"/>
      <c r="L338" s="22"/>
      <c r="M338" s="22"/>
      <c r="N338" s="22"/>
      <c r="O338" s="22"/>
      <c r="P338" s="22"/>
      <c r="Q338" s="22"/>
      <c r="R338" s="22"/>
      <c r="S338" s="22"/>
      <c r="T338" s="22"/>
      <c r="U338" s="22"/>
      <c r="V338" s="22"/>
      <c r="AF338" s="21" t="str">
        <f>H46</f>
        <v xml:space="preserve"> </v>
      </c>
    </row>
    <row r="339" spans="7:32" x14ac:dyDescent="0.2">
      <c r="AF339" s="21" t="str">
        <f>H47</f>
        <v xml:space="preserve"> </v>
      </c>
    </row>
    <row r="340" spans="7:32" x14ac:dyDescent="0.2">
      <c r="AF340" s="21" t="str">
        <f>H48</f>
        <v xml:space="preserve"> </v>
      </c>
    </row>
    <row r="343" spans="7:32" x14ac:dyDescent="0.2">
      <c r="G343" s="153"/>
    </row>
  </sheetData>
  <mergeCells count="138">
    <mergeCell ref="R13:U14"/>
    <mergeCell ref="G10:O15"/>
    <mergeCell ref="H49:O49"/>
    <mergeCell ref="H50:O50"/>
    <mergeCell ref="M191:O193"/>
    <mergeCell ref="M201:O203"/>
    <mergeCell ref="M61:O63"/>
    <mergeCell ref="M71:O73"/>
    <mergeCell ref="M81:O83"/>
    <mergeCell ref="M91:O93"/>
    <mergeCell ref="M101:O103"/>
    <mergeCell ref="M111:O113"/>
    <mergeCell ref="M121:O123"/>
    <mergeCell ref="M131:O133"/>
    <mergeCell ref="M141:O143"/>
    <mergeCell ref="M180:O180"/>
    <mergeCell ref="M184:O184"/>
    <mergeCell ref="M190:O190"/>
    <mergeCell ref="M195:O196"/>
    <mergeCell ref="M200:O200"/>
    <mergeCell ref="M161:O163"/>
    <mergeCell ref="G167:H167"/>
    <mergeCell ref="M104:O104"/>
    <mergeCell ref="G187:H187"/>
    <mergeCell ref="S229:T230"/>
    <mergeCell ref="M205:O206"/>
    <mergeCell ref="G161:K164"/>
    <mergeCell ref="R7:U7"/>
    <mergeCell ref="R8:U8"/>
    <mergeCell ref="M64:O64"/>
    <mergeCell ref="M60:O60"/>
    <mergeCell ref="G61:K64"/>
    <mergeCell ref="G71:K74"/>
    <mergeCell ref="M70:O70"/>
    <mergeCell ref="M74:O74"/>
    <mergeCell ref="M80:O80"/>
    <mergeCell ref="M65:O66"/>
    <mergeCell ref="G67:H67"/>
    <mergeCell ref="G77:H77"/>
    <mergeCell ref="G31:O35"/>
    <mergeCell ref="H45:O45"/>
    <mergeCell ref="H46:O46"/>
    <mergeCell ref="H44:O44"/>
    <mergeCell ref="H51:O51"/>
    <mergeCell ref="H47:O47"/>
    <mergeCell ref="M75:O76"/>
    <mergeCell ref="R41:U43"/>
    <mergeCell ref="G201:K204"/>
    <mergeCell ref="G207:H207"/>
    <mergeCell ref="S228:T228"/>
    <mergeCell ref="S237:T240"/>
    <mergeCell ref="S235:T236"/>
    <mergeCell ref="R250:U250"/>
    <mergeCell ref="S231:T231"/>
    <mergeCell ref="G191:K194"/>
    <mergeCell ref="M194:O194"/>
    <mergeCell ref="S232:T233"/>
    <mergeCell ref="R262:U266"/>
    <mergeCell ref="S219:T219"/>
    <mergeCell ref="M155:O156"/>
    <mergeCell ref="M160:O160"/>
    <mergeCell ref="M185:O186"/>
    <mergeCell ref="M170:O170"/>
    <mergeCell ref="M151:O153"/>
    <mergeCell ref="M171:O173"/>
    <mergeCell ref="M181:O183"/>
    <mergeCell ref="G17:O20"/>
    <mergeCell ref="M95:O96"/>
    <mergeCell ref="G81:K84"/>
    <mergeCell ref="M84:O84"/>
    <mergeCell ref="M85:O86"/>
    <mergeCell ref="M90:O90"/>
    <mergeCell ref="G87:H87"/>
    <mergeCell ref="M150:O150"/>
    <mergeCell ref="M120:O120"/>
    <mergeCell ref="G111:K114"/>
    <mergeCell ref="M115:O116"/>
    <mergeCell ref="M110:O110"/>
    <mergeCell ref="M130:O130"/>
    <mergeCell ref="M144:O144"/>
    <mergeCell ref="G97:H97"/>
    <mergeCell ref="G107:H107"/>
    <mergeCell ref="M94:O94"/>
    <mergeCell ref="G91:K94"/>
    <mergeCell ref="M114:O114"/>
    <mergeCell ref="M105:O106"/>
    <mergeCell ref="G101:K104"/>
    <mergeCell ref="M100:O100"/>
    <mergeCell ref="M140:O140"/>
    <mergeCell ref="H48:O48"/>
    <mergeCell ref="G287:O289"/>
    <mergeCell ref="G291:I292"/>
    <mergeCell ref="J291:O292"/>
    <mergeCell ref="M145:O146"/>
    <mergeCell ref="G137:H137"/>
    <mergeCell ref="G147:H147"/>
    <mergeCell ref="G117:H117"/>
    <mergeCell ref="G127:H127"/>
    <mergeCell ref="G121:K124"/>
    <mergeCell ref="G141:K144"/>
    <mergeCell ref="M204:O204"/>
    <mergeCell ref="G197:H197"/>
    <mergeCell ref="G131:K134"/>
    <mergeCell ref="M135:O136"/>
    <mergeCell ref="M165:O166"/>
    <mergeCell ref="G157:H157"/>
    <mergeCell ref="M134:O134"/>
    <mergeCell ref="M124:O124"/>
    <mergeCell ref="G181:K184"/>
    <mergeCell ref="M174:O174"/>
    <mergeCell ref="G177:H177"/>
    <mergeCell ref="G151:K154"/>
    <mergeCell ref="M164:O164"/>
    <mergeCell ref="M154:O154"/>
    <mergeCell ref="G171:K174"/>
    <mergeCell ref="M125:O126"/>
    <mergeCell ref="M175:O176"/>
    <mergeCell ref="S225:T227"/>
    <mergeCell ref="S223:T224"/>
    <mergeCell ref="R252:U252"/>
    <mergeCell ref="J307:O308"/>
    <mergeCell ref="G293:I294"/>
    <mergeCell ref="G295:I296"/>
    <mergeCell ref="G297:I298"/>
    <mergeCell ref="G299:I300"/>
    <mergeCell ref="G301:I302"/>
    <mergeCell ref="G303:I304"/>
    <mergeCell ref="G305:I306"/>
    <mergeCell ref="G307:I308"/>
    <mergeCell ref="J293:O294"/>
    <mergeCell ref="J295:O296"/>
    <mergeCell ref="J297:O298"/>
    <mergeCell ref="J299:O300"/>
    <mergeCell ref="J301:O302"/>
    <mergeCell ref="R256:U256"/>
    <mergeCell ref="R257:U257"/>
    <mergeCell ref="J303:O304"/>
    <mergeCell ref="J305:O306"/>
  </mergeCells>
  <conditionalFormatting sqref="O314">
    <cfRule type="expression" dxfId="627" priority="336">
      <formula>$O$314="complete"</formula>
    </cfRule>
    <cfRule type="expression" dxfId="626" priority="337">
      <formula>$O$314="in progress…"</formula>
    </cfRule>
  </conditionalFormatting>
  <conditionalFormatting sqref="M195:O196 M85:O86 M205:O206 M75:O76 M65:O66 M95:O96 M105:O106 M115:O116 M125:O126 M135:O136 M145:O146 M155:O156 M165:O166 M175:O176 M185:O186 M61 M71 M81 M91 M101 M111 M121 M131 M141 M151 M161 M171 M181 M191 M201">
    <cfRule type="containsText" dxfId="625" priority="247" operator="containsText" text="Please select">
      <formula>NOT(ISERROR(SEARCH("Please select",M61)))</formula>
    </cfRule>
  </conditionalFormatting>
  <conditionalFormatting sqref="G61:K64">
    <cfRule type="containsText" dxfId="624" priority="245" operator="containsText" text="Please describe the intended output...">
      <formula>NOT(ISERROR(SEARCH("Please describe the intended output...",G61)))</formula>
    </cfRule>
  </conditionalFormatting>
  <conditionalFormatting sqref="J147 J107 J117 J127 J137 J157 J167 J177 J187 J197 J207 J97 J87 J77 J67">
    <cfRule type="containsText" dxfId="623" priority="131" operator="containsText" text="number of">
      <formula>NOT(ISERROR(SEARCH("number of",J67)))</formula>
    </cfRule>
  </conditionalFormatting>
  <conditionalFormatting sqref="G157:H157 G177:H177 G107:H107 G117:H117 G127:H127 G137:H137 G147:H147 G167:H167 G187:H187 G197:H197 G207:H207 G97:H97 G87:H87 G77:H77 G67:H67">
    <cfRule type="containsText" dxfId="622" priority="106" operator="containsText" text="(dd.mm.yyyy)">
      <formula>NOT(ISERROR(SEARCH("(dd.mm.yyyy)",G67)))</formula>
    </cfRule>
  </conditionalFormatting>
  <conditionalFormatting sqref="G91:K94 G101:K104 G111:K114 G121:K124 G131:K134 G141:K144 G151:K154 G161:K164 G171:K174 G181:K184 G191:K194 G201:K204 G81:K84 G71:K74">
    <cfRule type="containsText" dxfId="621" priority="95" operator="containsText" text="Please describe">
      <formula>NOT(ISERROR(SEARCH("Please describe",G71)))</formula>
    </cfRule>
  </conditionalFormatting>
  <conditionalFormatting sqref="S229:T230">
    <cfRule type="beginsWith" dxfId="620" priority="15" operator="beginsWith" text="indicate activities">
      <formula>LEFT(S229,19)="indicate activities"</formula>
    </cfRule>
  </conditionalFormatting>
  <conditionalFormatting sqref="S232:T233">
    <cfRule type="beginsWith" dxfId="619" priority="10" operator="beginsWith" text="indicate instruments">
      <formula>LEFT(S232,20)="indicate instruments"</formula>
    </cfRule>
  </conditionalFormatting>
  <conditionalFormatting sqref="S237:T240 S225">
    <cfRule type="beginsWith" dxfId="618" priority="9" operator="beginsWith" text="select res">
      <formula>LEFT(S225,10)="select res"</formula>
    </cfRule>
  </conditionalFormatting>
  <dataValidations count="8">
    <dataValidation type="list" allowBlank="1" showInputMessage="1" showErrorMessage="1" sqref="S225">
      <formula1>List_of_Results_2</formula1>
    </dataValidation>
    <dataValidation type="list" allowBlank="1" showInputMessage="1" showErrorMessage="1" sqref="M314">
      <formula1>"yes, no"</formula1>
    </dataValidation>
    <dataValidation type="list" allowBlank="1" showInputMessage="1" showErrorMessage="1" sqref="J77 J207 J197 J187 J177 J167 J157 J147 J137 J127 J117 J107 J87 J97 J67">
      <formula1>$C$64:$C$112</formula1>
    </dataValidation>
    <dataValidation type="list" allowBlank="1" showInputMessage="1" showErrorMessage="1" sqref="M75:O76 M205:O206 M85:O86 M185:O186 M95:O96 M105:O106 M115:O116 M125:O126 M135:O136 M145:O146 M155:O156 M165:O166 M175:O176 M195:O196 M65:O66">
      <formula1>$D$49:$D$52</formula1>
    </dataValidation>
    <dataValidation type="list" allowBlank="1" showInputMessage="1" showErrorMessage="1" sqref="M181 M71 M81 M91 M101 M111 M121 M131 M141 M151 M161 M171 M191">
      <formula1>$AF$335:$AF$340</formula1>
    </dataValidation>
    <dataValidation type="list" allowBlank="1" showInputMessage="1" showErrorMessage="1" sqref="M201">
      <formula1>$AF$335:$AF$340</formula1>
    </dataValidation>
    <dataValidation type="list" allowBlank="1" showInputMessage="1" showErrorMessage="1" sqref="S237:T240">
      <formula1>$S$291:$S$300</formula1>
    </dataValidation>
    <dataValidation type="list" allowBlank="1" showInputMessage="1" showErrorMessage="1" sqref="M61">
      <formula1>$AF$335:$AF$340</formula1>
    </dataValidation>
  </dataValidations>
  <hyperlinks>
    <hyperlink ref="O7" location="'STEP 4'!A1" display="&gt;&gt;&gt; to step 4"/>
    <hyperlink ref="G7" location="'STEP 2'!A1" display="to step 2 &lt;&lt;&lt;"/>
    <hyperlink ref="R8:U8" r:id="rId1" display="You tube"/>
    <hyperlink ref="T251" r:id="rId2"/>
    <hyperlink ref="O317" location="'STEP 4'!A1" display="&gt;&gt;&gt; to step 4"/>
    <hyperlink ref="G317" location="'STEP 2'!A1" display="to step 2 &lt;&lt;&lt;"/>
    <hyperlink ref="R257:U257" r:id="rId3" display="here"/>
    <hyperlink ref="R257" r:id="rId4" display="http://star-www.giz.de/fetch/3cQ00k3XG0001og0ee/giz2012-0243en-climate-change-monitoring.pdf"/>
  </hyperlinks>
  <pageMargins left="0.7" right="0.7" top="0.78740157499999996" bottom="0.78740157499999996" header="0.3" footer="0.3"/>
  <pageSetup paperSize="9" orientation="portrait" r:id="rId5"/>
  <drawing r:id="rId6"/>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 enableFormatConditionsCalculation="0"/>
  <dimension ref="B2:Z571"/>
  <sheetViews>
    <sheetView topLeftCell="C1" zoomScaleNormal="100" zoomScalePageLayoutView="80" workbookViewId="0">
      <selection activeCell="C1" sqref="C1"/>
    </sheetView>
  </sheetViews>
  <sheetFormatPr baseColWidth="10" defaultColWidth="10.85546875" defaultRowHeight="12.75" x14ac:dyDescent="0.2"/>
  <cols>
    <col min="1" max="2" width="0" style="3" hidden="1" customWidth="1"/>
    <col min="3" max="5" width="10.85546875" style="3"/>
    <col min="6" max="6" width="6.7109375" style="3" customWidth="1"/>
    <col min="7" max="15" width="10.85546875" style="3"/>
    <col min="16" max="17" width="6.7109375" style="3" customWidth="1"/>
    <col min="18" max="16384" width="10.85546875" style="3"/>
  </cols>
  <sheetData>
    <row r="2" spans="6:23" x14ac:dyDescent="0.2">
      <c r="F2" s="1"/>
      <c r="G2" s="1"/>
      <c r="H2" s="1"/>
      <c r="I2" s="1"/>
      <c r="J2" s="1"/>
      <c r="K2" s="1"/>
      <c r="L2" s="1"/>
      <c r="M2" s="1"/>
      <c r="N2" s="1"/>
      <c r="O2" s="1"/>
      <c r="P2" s="1"/>
    </row>
    <row r="3" spans="6:23" x14ac:dyDescent="0.2">
      <c r="F3" s="1"/>
      <c r="G3" s="52"/>
      <c r="H3" s="52"/>
      <c r="I3" s="52"/>
      <c r="J3" s="52"/>
      <c r="K3" s="52"/>
      <c r="L3" s="52"/>
      <c r="M3" s="52"/>
      <c r="N3" s="52"/>
      <c r="O3" s="52"/>
      <c r="P3" s="1"/>
    </row>
    <row r="4" spans="6:23" x14ac:dyDescent="0.2">
      <c r="F4" s="1"/>
      <c r="G4" s="52"/>
      <c r="H4" s="52"/>
      <c r="I4" s="52"/>
      <c r="J4" s="52"/>
      <c r="K4" s="52"/>
      <c r="L4" s="52"/>
      <c r="M4" s="52"/>
      <c r="N4" s="52"/>
      <c r="O4" s="52"/>
      <c r="P4" s="1"/>
    </row>
    <row r="5" spans="6:23" x14ac:dyDescent="0.2">
      <c r="F5" s="1"/>
      <c r="G5" s="52"/>
      <c r="H5" s="52"/>
      <c r="I5" s="52"/>
      <c r="J5" s="52"/>
      <c r="K5" s="52"/>
      <c r="L5" s="52"/>
      <c r="M5" s="52"/>
      <c r="N5" s="52"/>
      <c r="O5" s="52"/>
      <c r="P5" s="1"/>
      <c r="R5" s="4"/>
      <c r="S5" s="4"/>
      <c r="T5" s="4"/>
      <c r="U5" s="4"/>
    </row>
    <row r="6" spans="6:23" x14ac:dyDescent="0.2">
      <c r="F6" s="1"/>
      <c r="G6" s="1"/>
      <c r="H6" s="1"/>
      <c r="I6" s="1"/>
      <c r="J6" s="1"/>
      <c r="K6" s="1"/>
      <c r="L6" s="1"/>
      <c r="M6" s="1"/>
      <c r="N6" s="1"/>
      <c r="O6" s="1"/>
      <c r="P6" s="1"/>
      <c r="R6" s="4"/>
      <c r="S6" s="4"/>
      <c r="T6" s="4"/>
      <c r="U6" s="4"/>
    </row>
    <row r="7" spans="6:23" ht="15" x14ac:dyDescent="0.2">
      <c r="F7" s="1"/>
      <c r="G7" s="11" t="s">
        <v>7</v>
      </c>
      <c r="H7" s="1"/>
      <c r="I7" s="307" t="s">
        <v>398</v>
      </c>
      <c r="J7" s="1"/>
      <c r="K7" s="1"/>
      <c r="L7" s="1"/>
      <c r="M7" s="1"/>
      <c r="N7" s="1"/>
      <c r="O7" s="11" t="s">
        <v>8</v>
      </c>
      <c r="P7" s="1"/>
      <c r="R7" s="319" t="s">
        <v>375</v>
      </c>
      <c r="S7" s="319"/>
      <c r="T7" s="319"/>
      <c r="U7" s="319"/>
    </row>
    <row r="8" spans="6:23" x14ac:dyDescent="0.2">
      <c r="F8" s="1"/>
      <c r="G8" s="1"/>
      <c r="H8" s="1"/>
      <c r="I8" s="2"/>
      <c r="J8" s="1"/>
      <c r="K8" s="1"/>
      <c r="L8" s="1"/>
      <c r="M8" s="1"/>
      <c r="N8" s="1"/>
      <c r="O8" s="1"/>
      <c r="P8" s="1"/>
      <c r="R8" s="318" t="s">
        <v>365</v>
      </c>
      <c r="S8" s="318"/>
      <c r="T8" s="318"/>
      <c r="U8" s="318"/>
    </row>
    <row r="9" spans="6:23" x14ac:dyDescent="0.2">
      <c r="F9" s="1"/>
      <c r="G9" s="1"/>
      <c r="H9" s="1"/>
      <c r="I9" s="2"/>
      <c r="J9" s="1"/>
      <c r="K9" s="1"/>
      <c r="L9" s="1"/>
      <c r="M9" s="1"/>
      <c r="N9" s="1"/>
      <c r="O9" s="1"/>
      <c r="P9" s="1"/>
      <c r="R9" s="73"/>
      <c r="S9" s="72"/>
      <c r="T9" s="72"/>
      <c r="U9" s="72"/>
    </row>
    <row r="10" spans="6:23" x14ac:dyDescent="0.2">
      <c r="F10" s="1"/>
      <c r="G10" s="1"/>
      <c r="H10" s="1"/>
      <c r="I10" s="2"/>
      <c r="J10" s="1"/>
      <c r="K10" s="1"/>
      <c r="L10" s="1"/>
      <c r="M10" s="1"/>
      <c r="N10" s="1"/>
      <c r="O10" s="1"/>
      <c r="P10" s="1"/>
      <c r="R10" s="81"/>
      <c r="S10" s="82"/>
      <c r="T10" s="82"/>
      <c r="U10" s="82"/>
    </row>
    <row r="11" spans="6:23" x14ac:dyDescent="0.2">
      <c r="F11" s="1"/>
      <c r="G11" s="1"/>
      <c r="H11" s="1"/>
      <c r="I11" s="2"/>
      <c r="J11" s="1"/>
      <c r="K11" s="1"/>
      <c r="L11" s="1"/>
      <c r="M11" s="1"/>
      <c r="N11" s="1"/>
      <c r="O11" s="1"/>
      <c r="P11" s="1"/>
      <c r="R11" s="33"/>
      <c r="S11" s="33"/>
      <c r="T11" s="33"/>
      <c r="U11" s="33"/>
    </row>
    <row r="12" spans="6:23" ht="12.75" customHeight="1" x14ac:dyDescent="0.2">
      <c r="F12" s="1"/>
      <c r="G12" s="324" t="s">
        <v>418</v>
      </c>
      <c r="H12" s="324"/>
      <c r="I12" s="324"/>
      <c r="J12" s="324"/>
      <c r="K12" s="324"/>
      <c r="L12" s="324"/>
      <c r="M12" s="324"/>
      <c r="N12" s="324"/>
      <c r="O12" s="324"/>
      <c r="P12" s="8"/>
      <c r="Q12" s="7"/>
      <c r="R12" s="8"/>
      <c r="S12" s="8"/>
      <c r="T12" s="8"/>
      <c r="U12" s="8"/>
    </row>
    <row r="13" spans="6:23" x14ac:dyDescent="0.2">
      <c r="F13" s="1"/>
      <c r="G13" s="324"/>
      <c r="H13" s="324"/>
      <c r="I13" s="324"/>
      <c r="J13" s="324"/>
      <c r="K13" s="324"/>
      <c r="L13" s="324"/>
      <c r="M13" s="324"/>
      <c r="N13" s="324"/>
      <c r="O13" s="324"/>
      <c r="P13" s="8"/>
      <c r="Q13" s="7"/>
      <c r="R13" s="299"/>
      <c r="S13" s="299"/>
      <c r="T13" s="299"/>
      <c r="U13" s="299"/>
    </row>
    <row r="14" spans="6:23" x14ac:dyDescent="0.2">
      <c r="F14" s="1"/>
      <c r="G14" s="324"/>
      <c r="H14" s="324"/>
      <c r="I14" s="324"/>
      <c r="J14" s="324"/>
      <c r="K14" s="324"/>
      <c r="L14" s="324"/>
      <c r="M14" s="324"/>
      <c r="N14" s="324"/>
      <c r="O14" s="324"/>
      <c r="P14" s="8"/>
      <c r="Q14" s="7"/>
      <c r="R14" s="471" t="s">
        <v>393</v>
      </c>
      <c r="S14" s="471"/>
      <c r="T14" s="471"/>
      <c r="U14" s="471"/>
    </row>
    <row r="15" spans="6:23" ht="14.25" customHeight="1" x14ac:dyDescent="0.2">
      <c r="F15" s="1"/>
      <c r="G15" s="324"/>
      <c r="H15" s="324"/>
      <c r="I15" s="324"/>
      <c r="J15" s="324"/>
      <c r="K15" s="324"/>
      <c r="L15" s="324"/>
      <c r="M15" s="324"/>
      <c r="N15" s="324"/>
      <c r="O15" s="324"/>
      <c r="P15" s="8"/>
      <c r="Q15" s="7"/>
      <c r="R15" s="471"/>
      <c r="S15" s="471"/>
      <c r="T15" s="471"/>
      <c r="U15" s="471"/>
      <c r="V15" s="289"/>
      <c r="W15" s="289"/>
    </row>
    <row r="16" spans="6:23" ht="12.75" customHeight="1" x14ac:dyDescent="0.2">
      <c r="F16" s="1"/>
      <c r="G16" s="324"/>
      <c r="H16" s="324"/>
      <c r="I16" s="324"/>
      <c r="J16" s="324"/>
      <c r="K16" s="324"/>
      <c r="L16" s="324"/>
      <c r="M16" s="324"/>
      <c r="N16" s="324"/>
      <c r="O16" s="324"/>
      <c r="P16" s="8"/>
      <c r="Q16" s="7"/>
      <c r="R16" s="471"/>
      <c r="S16" s="471"/>
      <c r="T16" s="471"/>
      <c r="U16" s="471"/>
      <c r="V16" s="289"/>
      <c r="W16" s="289"/>
    </row>
    <row r="17" spans="6:26" x14ac:dyDescent="0.2">
      <c r="F17" s="1"/>
      <c r="G17" s="324"/>
      <c r="H17" s="324"/>
      <c r="I17" s="324"/>
      <c r="J17" s="324"/>
      <c r="K17" s="324"/>
      <c r="L17" s="324"/>
      <c r="M17" s="324"/>
      <c r="N17" s="324"/>
      <c r="O17" s="324"/>
      <c r="P17" s="8"/>
      <c r="Q17" s="7"/>
      <c r="R17" s="471"/>
      <c r="S17" s="471"/>
      <c r="T17" s="471"/>
      <c r="U17" s="471"/>
      <c r="V17" s="7"/>
      <c r="W17" s="289"/>
    </row>
    <row r="18" spans="6:26" x14ac:dyDescent="0.2">
      <c r="F18" s="1"/>
      <c r="G18" s="324"/>
      <c r="H18" s="324"/>
      <c r="I18" s="324"/>
      <c r="J18" s="324"/>
      <c r="K18" s="324"/>
      <c r="L18" s="324"/>
      <c r="M18" s="324"/>
      <c r="N18" s="324"/>
      <c r="O18" s="324"/>
      <c r="P18" s="8"/>
      <c r="Q18" s="7"/>
      <c r="R18" s="471"/>
      <c r="S18" s="471"/>
      <c r="T18" s="471"/>
      <c r="U18" s="471"/>
      <c r="V18" s="7"/>
      <c r="W18" s="289"/>
    </row>
    <row r="19" spans="6:26" x14ac:dyDescent="0.2">
      <c r="F19" s="1"/>
      <c r="G19" s="324"/>
      <c r="H19" s="324"/>
      <c r="I19" s="324"/>
      <c r="J19" s="324"/>
      <c r="K19" s="324"/>
      <c r="L19" s="324"/>
      <c r="M19" s="324"/>
      <c r="N19" s="324"/>
      <c r="O19" s="324"/>
      <c r="P19" s="8"/>
      <c r="Q19" s="7"/>
      <c r="R19" s="471"/>
      <c r="S19" s="471"/>
      <c r="T19" s="471"/>
      <c r="U19" s="471"/>
      <c r="V19" s="289"/>
      <c r="W19" s="289"/>
    </row>
    <row r="20" spans="6:26" x14ac:dyDescent="0.2">
      <c r="F20" s="1"/>
      <c r="G20" s="324"/>
      <c r="H20" s="324"/>
      <c r="I20" s="324"/>
      <c r="J20" s="324"/>
      <c r="K20" s="324"/>
      <c r="L20" s="324"/>
      <c r="M20" s="324"/>
      <c r="N20" s="324"/>
      <c r="O20" s="324"/>
      <c r="P20" s="8"/>
      <c r="Q20" s="7"/>
      <c r="R20" s="471"/>
      <c r="S20" s="471"/>
      <c r="T20" s="471"/>
      <c r="U20" s="471"/>
      <c r="V20" s="289"/>
      <c r="W20" s="289"/>
    </row>
    <row r="21" spans="6:26" x14ac:dyDescent="0.2">
      <c r="F21" s="1"/>
      <c r="G21" s="455"/>
      <c r="H21" s="455"/>
      <c r="I21" s="455"/>
      <c r="J21" s="455"/>
      <c r="K21" s="455"/>
      <c r="L21" s="455"/>
      <c r="M21" s="455"/>
      <c r="N21" s="455"/>
      <c r="O21" s="455"/>
      <c r="P21" s="8"/>
      <c r="Q21" s="7"/>
      <c r="R21" s="303"/>
      <c r="S21" s="303"/>
      <c r="T21" s="303"/>
      <c r="U21" s="303"/>
    </row>
    <row r="22" spans="6:26" ht="12.75" customHeight="1" x14ac:dyDescent="0.2">
      <c r="F22" s="1"/>
      <c r="G22" s="104"/>
      <c r="H22" s="104"/>
      <c r="I22" s="104"/>
      <c r="J22" s="104"/>
      <c r="K22" s="104"/>
      <c r="L22" s="104"/>
      <c r="M22" s="104"/>
      <c r="N22" s="104"/>
      <c r="O22" s="104"/>
      <c r="P22" s="8"/>
      <c r="Q22" s="7"/>
      <c r="R22" s="303"/>
      <c r="S22" s="303"/>
      <c r="T22" s="303"/>
      <c r="U22" s="303"/>
      <c r="V22" s="21"/>
      <c r="W22" s="21"/>
      <c r="X22" s="21"/>
      <c r="Y22" s="21"/>
    </row>
    <row r="23" spans="6:26" ht="12.75" customHeight="1" x14ac:dyDescent="0.2">
      <c r="F23" s="1"/>
      <c r="G23" s="104"/>
      <c r="H23" s="104"/>
      <c r="I23" s="104"/>
      <c r="J23" s="104"/>
      <c r="K23" s="104"/>
      <c r="L23" s="104"/>
      <c r="M23" s="104"/>
      <c r="N23" s="104"/>
      <c r="O23" s="104"/>
      <c r="P23" s="8"/>
      <c r="Q23" s="7"/>
      <c r="R23" s="300"/>
      <c r="S23" s="300"/>
      <c r="T23" s="300"/>
      <c r="U23" s="300"/>
      <c r="V23" s="134"/>
      <c r="W23" s="134"/>
      <c r="X23" s="25"/>
      <c r="Y23" s="25"/>
      <c r="Z23" s="159"/>
    </row>
    <row r="24" spans="6:26" x14ac:dyDescent="0.2">
      <c r="F24" s="1"/>
      <c r="G24" s="104"/>
      <c r="H24" s="104"/>
      <c r="I24" s="104"/>
      <c r="J24" s="104"/>
      <c r="K24" s="104"/>
      <c r="L24" s="104"/>
      <c r="M24" s="104"/>
      <c r="N24" s="104"/>
      <c r="O24" s="104"/>
      <c r="P24" s="8"/>
      <c r="Q24" s="7"/>
      <c r="R24" s="158"/>
      <c r="S24" s="172" t="s">
        <v>28</v>
      </c>
      <c r="T24" s="172" t="s">
        <v>217</v>
      </c>
      <c r="U24" s="172"/>
      <c r="V24" s="151" t="s">
        <v>9</v>
      </c>
      <c r="W24" s="151" t="s">
        <v>82</v>
      </c>
      <c r="X24" s="151"/>
      <c r="Y24" s="151" t="s">
        <v>133</v>
      </c>
      <c r="Z24" s="33"/>
    </row>
    <row r="25" spans="6:26" ht="12.75" customHeight="1" x14ac:dyDescent="0.2">
      <c r="F25" s="1"/>
      <c r="G25" s="324" t="s">
        <v>419</v>
      </c>
      <c r="H25" s="324"/>
      <c r="I25" s="324"/>
      <c r="J25" s="324"/>
      <c r="K25" s="324"/>
      <c r="L25" s="324"/>
      <c r="M25" s="324"/>
      <c r="N25" s="324"/>
      <c r="O25" s="324"/>
      <c r="P25" s="8"/>
      <c r="Q25" s="7"/>
      <c r="R25" s="158"/>
      <c r="S25" s="172" t="s">
        <v>29</v>
      </c>
      <c r="T25" s="172" t="str">
        <f>H49</f>
        <v xml:space="preserve">Workshops for political leaders conducted </v>
      </c>
      <c r="U25" s="172"/>
      <c r="V25" s="151">
        <f>H54</f>
        <v>0</v>
      </c>
      <c r="W25" s="151">
        <f>$N$54</f>
        <v>10</v>
      </c>
      <c r="X25" s="151"/>
      <c r="Y25" s="151" t="str">
        <f>H56</f>
        <v>type your comment…</v>
      </c>
      <c r="Z25" s="33"/>
    </row>
    <row r="26" spans="6:26" ht="12.75" customHeight="1" x14ac:dyDescent="0.2">
      <c r="F26" s="1"/>
      <c r="G26" s="324"/>
      <c r="H26" s="324"/>
      <c r="I26" s="324"/>
      <c r="J26" s="324"/>
      <c r="K26" s="324"/>
      <c r="L26" s="324"/>
      <c r="M26" s="324"/>
      <c r="N26" s="324"/>
      <c r="O26" s="324"/>
      <c r="P26" s="8"/>
      <c r="Q26" s="7"/>
      <c r="R26" s="158"/>
      <c r="S26" s="172" t="s">
        <v>30</v>
      </c>
      <c r="T26" s="172" t="str">
        <f>H62</f>
        <v>please provide a definition of the indicator…</v>
      </c>
      <c r="U26" s="172"/>
      <c r="V26" s="157">
        <f>H67</f>
        <v>0</v>
      </c>
      <c r="W26" s="157">
        <f>$N$67</f>
        <v>0</v>
      </c>
      <c r="X26" s="157"/>
      <c r="Y26" s="157" t="str">
        <f>H69</f>
        <v>type your comment…</v>
      </c>
      <c r="Z26" s="33"/>
    </row>
    <row r="27" spans="6:26" ht="12.75" customHeight="1" x14ac:dyDescent="0.2">
      <c r="F27" s="1"/>
      <c r="G27" s="324"/>
      <c r="H27" s="324"/>
      <c r="I27" s="324"/>
      <c r="J27" s="324"/>
      <c r="K27" s="324"/>
      <c r="L27" s="324"/>
      <c r="M27" s="324"/>
      <c r="N27" s="324"/>
      <c r="O27" s="324"/>
      <c r="P27" s="8"/>
      <c r="Q27" s="7"/>
      <c r="R27" s="158"/>
      <c r="S27" s="172" t="s">
        <v>31</v>
      </c>
      <c r="T27" s="172" t="str">
        <f>H75</f>
        <v>please provide a definition of the indicator…</v>
      </c>
      <c r="U27" s="172"/>
      <c r="V27" s="151">
        <f>H80</f>
        <v>0</v>
      </c>
      <c r="W27" s="151">
        <f>$N$80</f>
        <v>0</v>
      </c>
      <c r="X27" s="151"/>
      <c r="Y27" s="151" t="str">
        <f>H82</f>
        <v>type your comment…</v>
      </c>
      <c r="Z27" s="33"/>
    </row>
    <row r="28" spans="6:26" ht="12.75" customHeight="1" x14ac:dyDescent="0.2">
      <c r="F28" s="1"/>
      <c r="G28" s="324" t="s">
        <v>420</v>
      </c>
      <c r="H28" s="324"/>
      <c r="I28" s="324"/>
      <c r="J28" s="324"/>
      <c r="K28" s="324"/>
      <c r="L28" s="324"/>
      <c r="M28" s="324"/>
      <c r="N28" s="324"/>
      <c r="O28" s="324"/>
      <c r="P28" s="8"/>
      <c r="Q28" s="7"/>
      <c r="R28" s="158"/>
      <c r="S28" s="172" t="s">
        <v>32</v>
      </c>
      <c r="T28" s="172" t="str">
        <f>H88</f>
        <v>please provide a definition of the indicator…</v>
      </c>
      <c r="U28" s="172"/>
      <c r="V28" s="151">
        <f>H93</f>
        <v>0</v>
      </c>
      <c r="W28" s="151">
        <f>$N$93</f>
        <v>0</v>
      </c>
      <c r="X28" s="151"/>
      <c r="Y28" s="151" t="str">
        <f>H95</f>
        <v>type your comment…</v>
      </c>
      <c r="Z28" s="33"/>
    </row>
    <row r="29" spans="6:26" ht="12.75" customHeight="1" x14ac:dyDescent="0.2">
      <c r="F29" s="1"/>
      <c r="G29" s="324"/>
      <c r="H29" s="324"/>
      <c r="I29" s="324"/>
      <c r="J29" s="324"/>
      <c r="K29" s="324"/>
      <c r="L29" s="324"/>
      <c r="M29" s="324"/>
      <c r="N29" s="324"/>
      <c r="O29" s="324"/>
      <c r="P29" s="8"/>
      <c r="Q29" s="7"/>
      <c r="R29" s="158"/>
      <c r="S29" s="172" t="s">
        <v>33</v>
      </c>
      <c r="T29" s="172" t="str">
        <f>H101</f>
        <v>please provide a definition of the indicator…</v>
      </c>
      <c r="U29" s="172"/>
      <c r="V29" s="151">
        <f>H106</f>
        <v>0</v>
      </c>
      <c r="W29" s="151">
        <f>$N$106</f>
        <v>0</v>
      </c>
      <c r="X29" s="151"/>
      <c r="Y29" s="151" t="str">
        <f>H108</f>
        <v>type your comment…</v>
      </c>
      <c r="Z29" s="33"/>
    </row>
    <row r="30" spans="6:26" ht="12.75" customHeight="1" x14ac:dyDescent="0.2">
      <c r="F30" s="1"/>
      <c r="G30" s="324"/>
      <c r="H30" s="324"/>
      <c r="I30" s="324"/>
      <c r="J30" s="324"/>
      <c r="K30" s="324"/>
      <c r="L30" s="324"/>
      <c r="M30" s="324"/>
      <c r="N30" s="324"/>
      <c r="O30" s="324"/>
      <c r="P30" s="8"/>
      <c r="Q30" s="7"/>
      <c r="R30" s="470"/>
      <c r="S30" s="172" t="s">
        <v>34</v>
      </c>
      <c r="T30" s="172" t="str">
        <f>H120</f>
        <v>please provide a definition of the indicator…</v>
      </c>
      <c r="U30" s="172"/>
      <c r="V30" s="151">
        <f>H125</f>
        <v>0</v>
      </c>
      <c r="W30" s="151">
        <f>$N$125</f>
        <v>0</v>
      </c>
      <c r="X30" s="151"/>
      <c r="Y30" s="151" t="str">
        <f>H127</f>
        <v>type your comment…</v>
      </c>
      <c r="Z30" s="33"/>
    </row>
    <row r="31" spans="6:26" ht="12.75" customHeight="1" x14ac:dyDescent="0.2">
      <c r="F31" s="1"/>
      <c r="G31" s="324"/>
      <c r="H31" s="324"/>
      <c r="I31" s="324"/>
      <c r="J31" s="324"/>
      <c r="K31" s="324"/>
      <c r="L31" s="324"/>
      <c r="M31" s="324"/>
      <c r="N31" s="324"/>
      <c r="O31" s="324"/>
      <c r="P31" s="8"/>
      <c r="Q31" s="7"/>
      <c r="R31" s="470"/>
      <c r="S31" s="172" t="s">
        <v>35</v>
      </c>
      <c r="T31" s="172" t="str">
        <f>H133</f>
        <v>please provide a definition of the indicator…</v>
      </c>
      <c r="U31" s="172"/>
      <c r="V31" s="151">
        <f>H138</f>
        <v>0</v>
      </c>
      <c r="W31" s="151">
        <f>$N$138</f>
        <v>0</v>
      </c>
      <c r="X31" s="151"/>
      <c r="Y31" s="151" t="str">
        <f>H140</f>
        <v>type your comment…</v>
      </c>
      <c r="Z31" s="33"/>
    </row>
    <row r="32" spans="6:26" ht="12.75" customHeight="1" x14ac:dyDescent="0.2">
      <c r="F32" s="1"/>
      <c r="G32" s="324"/>
      <c r="H32" s="324"/>
      <c r="I32" s="324"/>
      <c r="J32" s="324"/>
      <c r="K32" s="324"/>
      <c r="L32" s="324"/>
      <c r="M32" s="324"/>
      <c r="N32" s="324"/>
      <c r="O32" s="324"/>
      <c r="P32" s="8"/>
      <c r="Q32" s="7"/>
      <c r="R32" s="470"/>
      <c r="S32" s="172" t="s">
        <v>36</v>
      </c>
      <c r="T32" s="172" t="str">
        <f>H152</f>
        <v>please provide a definition of the indicator…</v>
      </c>
      <c r="U32" s="172"/>
      <c r="V32" s="151">
        <f>H157</f>
        <v>0</v>
      </c>
      <c r="W32" s="151">
        <f>$N$157</f>
        <v>0</v>
      </c>
      <c r="X32" s="151"/>
      <c r="Y32" s="151" t="str">
        <f>H159</f>
        <v>type your comment…</v>
      </c>
      <c r="Z32" s="33"/>
    </row>
    <row r="33" spans="2:26" ht="12.75" customHeight="1" x14ac:dyDescent="0.2">
      <c r="F33" s="1"/>
      <c r="G33" s="324"/>
      <c r="H33" s="324"/>
      <c r="I33" s="324"/>
      <c r="J33" s="324"/>
      <c r="K33" s="324"/>
      <c r="L33" s="324"/>
      <c r="M33" s="324"/>
      <c r="N33" s="324"/>
      <c r="O33" s="324"/>
      <c r="P33" s="8"/>
      <c r="Q33" s="7"/>
      <c r="R33" s="470"/>
      <c r="S33" s="172" t="s">
        <v>37</v>
      </c>
      <c r="T33" s="172" t="str">
        <f>H165</f>
        <v>please provide a definition of the indicator…</v>
      </c>
      <c r="U33" s="172"/>
      <c r="V33" s="151">
        <f>H170</f>
        <v>0</v>
      </c>
      <c r="W33" s="151">
        <f>$N$170</f>
        <v>0</v>
      </c>
      <c r="X33" s="151"/>
      <c r="Y33" s="151" t="str">
        <f>H172</f>
        <v>type your comment…</v>
      </c>
      <c r="Z33" s="33"/>
    </row>
    <row r="34" spans="2:26" ht="12.75" customHeight="1" x14ac:dyDescent="0.2">
      <c r="F34" s="1"/>
      <c r="G34" s="74"/>
      <c r="H34" s="74"/>
      <c r="I34" s="74"/>
      <c r="J34" s="74"/>
      <c r="K34" s="74"/>
      <c r="L34" s="74"/>
      <c r="M34" s="74"/>
      <c r="N34" s="74"/>
      <c r="O34" s="74"/>
      <c r="P34" s="8"/>
      <c r="Q34" s="7"/>
      <c r="R34" s="470"/>
      <c r="S34" s="172" t="s">
        <v>38</v>
      </c>
      <c r="T34" s="172" t="str">
        <f>H184</f>
        <v>please provide a definition of the indicator…</v>
      </c>
      <c r="U34" s="172"/>
      <c r="V34" s="151">
        <f>H189</f>
        <v>0</v>
      </c>
      <c r="W34" s="151">
        <f>$N$189</f>
        <v>0</v>
      </c>
      <c r="X34" s="151"/>
      <c r="Y34" s="151" t="str">
        <f>H191</f>
        <v>type your comment…</v>
      </c>
      <c r="Z34" s="33"/>
    </row>
    <row r="35" spans="2:26" ht="12.75" customHeight="1" x14ac:dyDescent="0.2">
      <c r="F35" s="1"/>
      <c r="G35" s="74"/>
      <c r="H35" s="74"/>
      <c r="I35" s="74"/>
      <c r="J35" s="74"/>
      <c r="K35" s="74"/>
      <c r="L35" s="74"/>
      <c r="M35" s="74"/>
      <c r="N35" s="74"/>
      <c r="O35" s="74"/>
      <c r="P35" s="8"/>
      <c r="Q35" s="7"/>
      <c r="R35" s="470"/>
      <c r="S35" s="172" t="s">
        <v>39</v>
      </c>
      <c r="T35" s="172" t="str">
        <f>H197</f>
        <v>please provide a definition of the indicator…</v>
      </c>
      <c r="U35" s="172"/>
      <c r="V35" s="151">
        <f>H202</f>
        <v>0</v>
      </c>
      <c r="W35" s="151">
        <f>$N$202</f>
        <v>0</v>
      </c>
      <c r="X35" s="151"/>
      <c r="Y35" s="151" t="str">
        <f>H204</f>
        <v>type your comment…</v>
      </c>
      <c r="Z35" s="33"/>
    </row>
    <row r="36" spans="2:26" ht="12.75" customHeight="1" x14ac:dyDescent="0.2">
      <c r="G36" s="80"/>
      <c r="H36" s="80"/>
      <c r="I36" s="80"/>
      <c r="J36" s="80"/>
      <c r="K36" s="80"/>
      <c r="L36" s="80"/>
      <c r="M36" s="80"/>
      <c r="N36" s="80"/>
      <c r="O36" s="80"/>
      <c r="P36" s="7"/>
      <c r="Q36" s="7"/>
      <c r="R36" s="470"/>
      <c r="S36" s="172" t="s">
        <v>40</v>
      </c>
      <c r="T36" s="172" t="str">
        <f>H216</f>
        <v>please provide a definition of the indicator…</v>
      </c>
      <c r="U36" s="172"/>
      <c r="V36" s="151">
        <f>H221</f>
        <v>0</v>
      </c>
      <c r="W36" s="151">
        <f>$N$221</f>
        <v>0</v>
      </c>
      <c r="X36" s="151"/>
      <c r="Y36" s="151" t="str">
        <f>H223</f>
        <v>type your comment…</v>
      </c>
      <c r="Z36" s="33"/>
    </row>
    <row r="37" spans="2:26" ht="12.75" customHeight="1" x14ac:dyDescent="0.2">
      <c r="B37" s="22"/>
      <c r="F37" s="1"/>
      <c r="G37" s="16"/>
      <c r="H37" s="16"/>
      <c r="I37" s="16"/>
      <c r="J37" s="16"/>
      <c r="K37" s="16"/>
      <c r="L37" s="16"/>
      <c r="M37" s="16"/>
      <c r="N37" s="16"/>
      <c r="O37" s="1"/>
      <c r="P37" s="8"/>
      <c r="Q37" s="7"/>
      <c r="R37" s="158"/>
      <c r="S37" s="172" t="s">
        <v>41</v>
      </c>
      <c r="T37" s="172" t="str">
        <f>H229</f>
        <v>please provide a definition of the indicator…</v>
      </c>
      <c r="U37" s="172"/>
      <c r="V37" s="151">
        <f>H234</f>
        <v>0</v>
      </c>
      <c r="W37" s="151">
        <f>$N$234</f>
        <v>0</v>
      </c>
      <c r="X37" s="151"/>
      <c r="Y37" s="151" t="str">
        <f>H236</f>
        <v>type your comment…</v>
      </c>
      <c r="Z37" s="33"/>
    </row>
    <row r="38" spans="2:26" ht="12.75" customHeight="1" x14ac:dyDescent="0.2">
      <c r="B38" s="22"/>
      <c r="F38" s="1"/>
      <c r="G38" s="16"/>
      <c r="H38" s="16"/>
      <c r="I38" s="16"/>
      <c r="J38" s="16"/>
      <c r="K38" s="16"/>
      <c r="L38" s="16"/>
      <c r="M38" s="16"/>
      <c r="N38" s="16"/>
      <c r="O38" s="1"/>
      <c r="P38" s="8"/>
      <c r="Q38" s="7"/>
      <c r="R38" s="158"/>
      <c r="S38" s="172" t="s">
        <v>42</v>
      </c>
      <c r="T38" s="172" t="str">
        <f>H248</f>
        <v>please provide a definition of the indicator…</v>
      </c>
      <c r="U38" s="172"/>
      <c r="V38" s="151">
        <f>H253</f>
        <v>0</v>
      </c>
      <c r="W38" s="151">
        <f>$N$253</f>
        <v>0</v>
      </c>
      <c r="X38" s="151"/>
      <c r="Y38" s="151" t="str">
        <f>H255</f>
        <v>type your comment…</v>
      </c>
      <c r="Z38" s="33"/>
    </row>
    <row r="39" spans="2:26" ht="12.75" customHeight="1" x14ac:dyDescent="0.2">
      <c r="B39" s="22"/>
      <c r="F39" s="1"/>
      <c r="G39" s="324" t="s">
        <v>268</v>
      </c>
      <c r="H39" s="324"/>
      <c r="I39" s="324"/>
      <c r="J39" s="324"/>
      <c r="K39" s="324"/>
      <c r="L39" s="324"/>
      <c r="M39" s="324"/>
      <c r="N39" s="324"/>
      <c r="O39" s="324"/>
      <c r="P39" s="8"/>
      <c r="Q39" s="7"/>
      <c r="R39" s="158"/>
      <c r="S39" s="172" t="s">
        <v>43</v>
      </c>
      <c r="T39" s="172" t="str">
        <f>H261</f>
        <v>please provide a definition of the indicator…</v>
      </c>
      <c r="U39" s="172"/>
      <c r="V39" s="151">
        <f>H266</f>
        <v>0</v>
      </c>
      <c r="W39" s="151">
        <f>$N$266</f>
        <v>0</v>
      </c>
      <c r="X39" s="151"/>
      <c r="Y39" s="151" t="str">
        <f>H268</f>
        <v>type your comment…</v>
      </c>
      <c r="Z39" s="33"/>
    </row>
    <row r="40" spans="2:26" ht="12.75" customHeight="1" x14ac:dyDescent="0.2">
      <c r="B40" s="22"/>
      <c r="F40" s="1"/>
      <c r="G40" s="324"/>
      <c r="H40" s="324"/>
      <c r="I40" s="324"/>
      <c r="J40" s="324"/>
      <c r="K40" s="324"/>
      <c r="L40" s="324"/>
      <c r="M40" s="324"/>
      <c r="N40" s="324"/>
      <c r="O40" s="324"/>
      <c r="P40" s="8"/>
      <c r="Q40" s="7"/>
      <c r="R40" s="158"/>
      <c r="S40" s="172" t="s">
        <v>44</v>
      </c>
      <c r="T40" s="172" t="str">
        <f>H280</f>
        <v>please provide a definition of the indicator…</v>
      </c>
      <c r="U40" s="172"/>
      <c r="V40" s="151">
        <f>H285</f>
        <v>0</v>
      </c>
      <c r="W40" s="151">
        <f>$N$285</f>
        <v>0</v>
      </c>
      <c r="X40" s="151"/>
      <c r="Y40" s="151" t="str">
        <f>H287</f>
        <v>type your comment…</v>
      </c>
      <c r="Z40" s="33"/>
    </row>
    <row r="41" spans="2:26" ht="12.75" customHeight="1" x14ac:dyDescent="0.2">
      <c r="B41" s="22"/>
      <c r="F41" s="1"/>
      <c r="G41" s="324"/>
      <c r="H41" s="324"/>
      <c r="I41" s="324"/>
      <c r="J41" s="324"/>
      <c r="K41" s="324"/>
      <c r="L41" s="324"/>
      <c r="M41" s="324"/>
      <c r="N41" s="324"/>
      <c r="O41" s="324"/>
      <c r="P41" s="8"/>
      <c r="Q41" s="7"/>
      <c r="R41" s="158"/>
      <c r="S41" s="172" t="s">
        <v>45</v>
      </c>
      <c r="T41" s="172" t="str">
        <f>H293</f>
        <v>please provide a definition of the indicator…</v>
      </c>
      <c r="U41" s="172"/>
      <c r="V41" s="151">
        <f>H298</f>
        <v>0</v>
      </c>
      <c r="W41" s="151">
        <f>$N$298</f>
        <v>0</v>
      </c>
      <c r="X41" s="151"/>
      <c r="Y41" s="151" t="str">
        <f>H300</f>
        <v>type your comment…</v>
      </c>
      <c r="Z41" s="33"/>
    </row>
    <row r="42" spans="2:26" ht="12.95" customHeight="1" x14ac:dyDescent="0.2">
      <c r="B42" s="41"/>
      <c r="F42" s="1"/>
      <c r="G42" s="456" t="str">
        <f>Data!BE3</f>
        <v>Result 1 - Example: Political frameworks for enhancing adaptive capacity of coastal communities are set up at various levels and instruments for their implementation are available</v>
      </c>
      <c r="H42" s="456"/>
      <c r="I42" s="456"/>
      <c r="J42" s="456"/>
      <c r="K42" s="456"/>
      <c r="L42" s="456"/>
      <c r="M42" s="456"/>
      <c r="N42" s="456"/>
      <c r="O42" s="456"/>
      <c r="P42" s="8"/>
      <c r="Q42" s="7"/>
      <c r="R42" s="158"/>
      <c r="S42" s="172" t="s">
        <v>46</v>
      </c>
      <c r="T42" s="172" t="str">
        <f>H312</f>
        <v>please provide a definition of the indicator…</v>
      </c>
      <c r="U42" s="172"/>
      <c r="V42" s="151">
        <f>H317</f>
        <v>0</v>
      </c>
      <c r="W42" s="151">
        <f>$N$317</f>
        <v>0</v>
      </c>
      <c r="X42" s="151"/>
      <c r="Y42" s="151" t="str">
        <f>H319</f>
        <v>type your comment…</v>
      </c>
      <c r="Z42" s="33"/>
    </row>
    <row r="43" spans="2:26" ht="12.75" customHeight="1" x14ac:dyDescent="0.2">
      <c r="B43" s="22"/>
      <c r="F43" s="1"/>
      <c r="G43" s="456"/>
      <c r="H43" s="456"/>
      <c r="I43" s="456"/>
      <c r="J43" s="456"/>
      <c r="K43" s="456"/>
      <c r="L43" s="456"/>
      <c r="M43" s="456"/>
      <c r="N43" s="456"/>
      <c r="O43" s="456"/>
      <c r="P43" s="8"/>
      <c r="Q43" s="7"/>
      <c r="R43" s="68"/>
      <c r="S43" s="172" t="s">
        <v>47</v>
      </c>
      <c r="T43" s="151" t="str">
        <f>H325</f>
        <v>please provide a definition of the indicator…</v>
      </c>
      <c r="U43" s="151"/>
      <c r="V43" s="151">
        <f>H330</f>
        <v>0</v>
      </c>
      <c r="W43" s="151">
        <f>$N$330</f>
        <v>0</v>
      </c>
      <c r="X43" s="151"/>
      <c r="Y43" s="151" t="str">
        <f>H332</f>
        <v>type your comment…</v>
      </c>
      <c r="Z43" s="33"/>
    </row>
    <row r="44" spans="2:26" ht="12.75" customHeight="1" x14ac:dyDescent="0.2">
      <c r="F44" s="1"/>
      <c r="G44" s="456"/>
      <c r="H44" s="456"/>
      <c r="I44" s="456"/>
      <c r="J44" s="456"/>
      <c r="K44" s="456"/>
      <c r="L44" s="456"/>
      <c r="M44" s="456"/>
      <c r="N44" s="456"/>
      <c r="O44" s="456"/>
      <c r="P44" s="1"/>
      <c r="Q44" s="7"/>
      <c r="R44" s="68"/>
      <c r="S44" s="172" t="s">
        <v>48</v>
      </c>
      <c r="T44" s="151" t="str">
        <f>H344</f>
        <v>please provide a definition of the indicator…</v>
      </c>
      <c r="U44" s="151"/>
      <c r="V44" s="151">
        <f>H349</f>
        <v>0</v>
      </c>
      <c r="W44" s="151">
        <f>$N$349</f>
        <v>0</v>
      </c>
      <c r="X44" s="151"/>
      <c r="Y44" s="151" t="str">
        <f>H351</f>
        <v>type your comment…</v>
      </c>
      <c r="Z44" s="33"/>
    </row>
    <row r="45" spans="2:26" ht="12.95" customHeight="1" x14ac:dyDescent="0.2">
      <c r="F45" s="1"/>
      <c r="G45" s="170"/>
      <c r="H45" s="170"/>
      <c r="I45" s="170"/>
      <c r="J45" s="170"/>
      <c r="K45" s="170"/>
      <c r="L45" s="170"/>
      <c r="M45" s="170"/>
      <c r="N45" s="170"/>
      <c r="O45" s="170"/>
      <c r="P45" s="8"/>
      <c r="Q45" s="7"/>
      <c r="R45" s="68"/>
      <c r="S45" s="172" t="s">
        <v>49</v>
      </c>
      <c r="T45" s="151" t="str">
        <f>H357</f>
        <v>please provide a definition of the indicator…</v>
      </c>
      <c r="U45" s="151"/>
      <c r="V45" s="151">
        <f>H362</f>
        <v>0</v>
      </c>
      <c r="W45" s="151">
        <f>$N$362</f>
        <v>0</v>
      </c>
      <c r="X45" s="151"/>
      <c r="Y45" s="151" t="str">
        <f>H364</f>
        <v>type your comment…</v>
      </c>
      <c r="Z45" s="33"/>
    </row>
    <row r="46" spans="2:26" x14ac:dyDescent="0.2">
      <c r="D46" s="22"/>
      <c r="F46" s="1"/>
      <c r="G46" s="473" t="str">
        <f>VLOOKUP(G42,'STEP 3'!$J$323:$O$337,5,FALSE)</f>
        <v>Component "Example: Implementation of coastal adaptation instruments"</v>
      </c>
      <c r="H46" s="473"/>
      <c r="I46" s="473"/>
      <c r="J46" s="473"/>
      <c r="K46" s="473"/>
      <c r="L46" s="473"/>
      <c r="M46" s="473"/>
      <c r="N46" s="473"/>
      <c r="O46" s="308"/>
      <c r="P46" s="8"/>
      <c r="Q46" s="7"/>
      <c r="R46" s="68"/>
      <c r="S46" s="172" t="s">
        <v>50</v>
      </c>
      <c r="T46" s="151" t="str">
        <f>H376</f>
        <v>please provide a definition of the indicator…</v>
      </c>
      <c r="U46" s="151"/>
      <c r="V46" s="151">
        <f>+H381</f>
        <v>0</v>
      </c>
      <c r="W46" s="151">
        <f>+$N$381</f>
        <v>0</v>
      </c>
      <c r="X46" s="151"/>
      <c r="Y46" s="151" t="str">
        <f>H383</f>
        <v>type your comment…</v>
      </c>
      <c r="Z46" s="33"/>
    </row>
    <row r="47" spans="2:26" x14ac:dyDescent="0.2">
      <c r="D47" s="21" t="s">
        <v>76</v>
      </c>
      <c r="F47" s="1"/>
      <c r="G47" s="23" t="s">
        <v>127</v>
      </c>
      <c r="H47" s="472" t="str">
        <f>VLOOKUP(G42,'STEP 3'!$J$323:$O$337,6,FALSE)</f>
        <v>Building Adaptive Capacity &amp; Adaptation Action</v>
      </c>
      <c r="I47" s="472"/>
      <c r="J47" s="472"/>
      <c r="K47" s="472"/>
      <c r="L47" s="472"/>
      <c r="M47" s="472"/>
      <c r="N47" s="472"/>
      <c r="O47" s="308"/>
      <c r="P47" s="1"/>
      <c r="Q47" s="7"/>
      <c r="R47" s="68"/>
      <c r="S47" s="172" t="s">
        <v>51</v>
      </c>
      <c r="T47" s="151" t="str">
        <f>H389</f>
        <v>please provide a definition of the indicator…</v>
      </c>
      <c r="U47" s="151"/>
      <c r="V47" s="151">
        <f>H394</f>
        <v>0</v>
      </c>
      <c r="W47" s="151">
        <f>$N$394</f>
        <v>0</v>
      </c>
      <c r="X47" s="151"/>
      <c r="Y47" s="151" t="str">
        <f>H396</f>
        <v>type your comment…</v>
      </c>
      <c r="Z47" s="33"/>
    </row>
    <row r="48" spans="2:26" x14ac:dyDescent="0.2">
      <c r="D48" s="21" t="s">
        <v>85</v>
      </c>
      <c r="F48" s="1"/>
      <c r="G48" s="1"/>
      <c r="H48" s="309"/>
      <c r="I48" s="309"/>
      <c r="J48" s="309"/>
      <c r="K48" s="1"/>
      <c r="L48" s="1"/>
      <c r="M48" s="1"/>
      <c r="N48" s="1"/>
      <c r="O48" s="1"/>
      <c r="P48" s="1"/>
      <c r="Q48" s="7"/>
      <c r="R48" s="68"/>
      <c r="S48" s="172" t="s">
        <v>52</v>
      </c>
      <c r="T48" s="151" t="str">
        <f>H408</f>
        <v>please provide a definition of the indicator…</v>
      </c>
      <c r="U48" s="151"/>
      <c r="V48" s="151">
        <f>H413</f>
        <v>0</v>
      </c>
      <c r="W48" s="151">
        <f>$N$413</f>
        <v>0</v>
      </c>
      <c r="X48" s="151"/>
      <c r="Y48" s="151" t="str">
        <f>H415</f>
        <v>type your comment…</v>
      </c>
      <c r="Z48" s="33"/>
    </row>
    <row r="49" spans="4:26" ht="12.75" customHeight="1" x14ac:dyDescent="0.2">
      <c r="D49" s="21" t="s">
        <v>81</v>
      </c>
      <c r="F49" s="1"/>
      <c r="G49" s="463" t="s">
        <v>80</v>
      </c>
      <c r="H49" s="464" t="s">
        <v>414</v>
      </c>
      <c r="I49" s="465"/>
      <c r="J49" s="465"/>
      <c r="K49" s="465"/>
      <c r="L49" s="465"/>
      <c r="M49" s="465"/>
      <c r="N49" s="466"/>
      <c r="O49" s="30"/>
      <c r="P49" s="14"/>
      <c r="Q49" s="19"/>
      <c r="R49" s="68"/>
      <c r="S49" s="172" t="s">
        <v>53</v>
      </c>
      <c r="T49" s="151" t="str">
        <f>H421</f>
        <v>please provide a definition of the indicator…</v>
      </c>
      <c r="U49" s="151"/>
      <c r="V49" s="151">
        <f>H426</f>
        <v>0</v>
      </c>
      <c r="W49" s="151">
        <f>$N$426</f>
        <v>0</v>
      </c>
      <c r="X49" s="151"/>
      <c r="Y49" s="151" t="str">
        <f>H428</f>
        <v>type your comment…</v>
      </c>
      <c r="Z49" s="33"/>
    </row>
    <row r="50" spans="4:26" x14ac:dyDescent="0.2">
      <c r="D50" s="21"/>
      <c r="F50" s="1"/>
      <c r="G50" s="463"/>
      <c r="H50" s="467"/>
      <c r="I50" s="468"/>
      <c r="J50" s="468"/>
      <c r="K50" s="468"/>
      <c r="L50" s="468"/>
      <c r="M50" s="468"/>
      <c r="N50" s="469"/>
      <c r="O50" s="86"/>
      <c r="P50" s="1"/>
      <c r="Q50" s="19"/>
      <c r="R50" s="68"/>
      <c r="S50" s="172" t="s">
        <v>54</v>
      </c>
      <c r="T50" s="151" t="str">
        <f>H440</f>
        <v>please provide a definition of the indicator…</v>
      </c>
      <c r="U50" s="151"/>
      <c r="V50" s="151">
        <f>H445</f>
        <v>0</v>
      </c>
      <c r="W50" s="151">
        <f>$N$445</f>
        <v>0</v>
      </c>
      <c r="X50" s="151"/>
      <c r="Y50" s="151" t="str">
        <f>H447</f>
        <v>type your comment…</v>
      </c>
      <c r="Z50" s="33"/>
    </row>
    <row r="51" spans="4:26" x14ac:dyDescent="0.2">
      <c r="D51" s="21"/>
      <c r="F51" s="4"/>
      <c r="G51" s="463"/>
      <c r="H51" s="86"/>
      <c r="I51" s="86"/>
      <c r="J51" s="86"/>
      <c r="K51" s="86"/>
      <c r="L51" s="86"/>
      <c r="M51" s="1"/>
      <c r="N51" s="1"/>
      <c r="O51" s="1"/>
      <c r="P51" s="1"/>
      <c r="Q51" s="19"/>
      <c r="R51" s="68"/>
      <c r="S51" s="172" t="s">
        <v>55</v>
      </c>
      <c r="T51" s="151" t="str">
        <f>H453</f>
        <v>please provide a definition of the indicator…</v>
      </c>
      <c r="U51" s="151"/>
      <c r="V51" s="151">
        <f>H458</f>
        <v>0</v>
      </c>
      <c r="W51" s="151">
        <f>$N$458</f>
        <v>0</v>
      </c>
      <c r="X51" s="151"/>
      <c r="Y51" s="151" t="str">
        <f>H460</f>
        <v>type your comment…</v>
      </c>
      <c r="Z51" s="33"/>
    </row>
    <row r="52" spans="4:26" ht="13.35" customHeight="1" x14ac:dyDescent="0.2">
      <c r="D52" s="21"/>
      <c r="F52" s="4"/>
      <c r="G52" s="463"/>
      <c r="H52" s="87" t="s">
        <v>9</v>
      </c>
      <c r="I52" s="86"/>
      <c r="J52" s="86"/>
      <c r="K52" s="86"/>
      <c r="L52" s="86"/>
      <c r="M52" s="1"/>
      <c r="N52" s="71" t="s">
        <v>82</v>
      </c>
      <c r="O52" s="1"/>
      <c r="P52" s="1"/>
      <c r="Q52" s="19"/>
      <c r="R52" s="134"/>
      <c r="S52" s="172" t="s">
        <v>56</v>
      </c>
      <c r="T52" s="151" t="str">
        <f>H472</f>
        <v>please provide a definition of the indicator…</v>
      </c>
      <c r="U52" s="151"/>
      <c r="V52" s="151">
        <f>H477</f>
        <v>0</v>
      </c>
      <c r="W52" s="151">
        <f>$N$477</f>
        <v>0</v>
      </c>
      <c r="X52" s="151"/>
      <c r="Y52" s="151" t="str">
        <f>H479</f>
        <v>type your comment…</v>
      </c>
      <c r="Z52" s="33"/>
    </row>
    <row r="53" spans="4:26" ht="13.35" customHeight="1" x14ac:dyDescent="0.2">
      <c r="D53" s="21"/>
      <c r="F53" s="4"/>
      <c r="G53" s="463"/>
      <c r="H53" s="86"/>
      <c r="I53" s="86"/>
      <c r="J53" s="86"/>
      <c r="K53" s="86"/>
      <c r="L53" s="86"/>
      <c r="M53" s="1"/>
      <c r="N53" s="1"/>
      <c r="O53" s="1"/>
      <c r="P53" s="1"/>
      <c r="Q53" s="19"/>
      <c r="R53" s="68"/>
      <c r="S53" s="172" t="s">
        <v>57</v>
      </c>
      <c r="T53" s="151" t="str">
        <f>H485</f>
        <v>please provide a definition of the indicator…</v>
      </c>
      <c r="U53" s="151"/>
      <c r="V53" s="151">
        <f>H490</f>
        <v>0</v>
      </c>
      <c r="W53" s="151">
        <f>$N$490</f>
        <v>0</v>
      </c>
      <c r="X53" s="151"/>
      <c r="Y53" s="151" t="str">
        <f>H492</f>
        <v>type your comment…</v>
      </c>
      <c r="Z53" s="33"/>
    </row>
    <row r="54" spans="4:26" ht="13.35" customHeight="1" x14ac:dyDescent="0.2">
      <c r="D54" s="21"/>
      <c r="F54" s="4"/>
      <c r="G54" s="463"/>
      <c r="H54" s="89">
        <v>0</v>
      </c>
      <c r="I54" s="86"/>
      <c r="J54" s="86"/>
      <c r="K54" s="86"/>
      <c r="L54" s="86"/>
      <c r="M54" s="113"/>
      <c r="N54" s="89">
        <v>10</v>
      </c>
      <c r="O54" s="1"/>
      <c r="P54" s="1"/>
      <c r="Q54" s="7"/>
      <c r="R54" s="68"/>
      <c r="S54" s="172" t="s">
        <v>58</v>
      </c>
      <c r="T54" s="151" t="str">
        <f>H504</f>
        <v>please provide a definition of the indicator…</v>
      </c>
      <c r="U54" s="151"/>
      <c r="V54" s="151">
        <f>H509</f>
        <v>0</v>
      </c>
      <c r="W54" s="151">
        <f>$N$509</f>
        <v>0</v>
      </c>
      <c r="X54" s="151"/>
      <c r="Y54" s="151" t="str">
        <f>H511</f>
        <v>type your comment…</v>
      </c>
      <c r="Z54" s="33"/>
    </row>
    <row r="55" spans="4:26" ht="13.35" customHeight="1" x14ac:dyDescent="0.2">
      <c r="D55" s="21"/>
      <c r="F55" s="4"/>
      <c r="G55" s="463"/>
      <c r="H55" s="86"/>
      <c r="I55" s="86"/>
      <c r="J55" s="86"/>
      <c r="K55" s="86"/>
      <c r="L55" s="86"/>
      <c r="M55" s="86"/>
      <c r="N55" s="86"/>
      <c r="O55" s="1"/>
      <c r="P55" s="1"/>
      <c r="Q55" s="7"/>
      <c r="R55" s="68"/>
      <c r="S55" s="172" t="s">
        <v>215</v>
      </c>
      <c r="T55" s="151" t="str">
        <f>H517</f>
        <v>please provide a definition of the indicator…</v>
      </c>
      <c r="U55" s="151"/>
      <c r="V55" s="151">
        <f>H522</f>
        <v>0</v>
      </c>
      <c r="W55" s="151">
        <f>$N$522</f>
        <v>0</v>
      </c>
      <c r="X55" s="151"/>
      <c r="Y55" s="151" t="str">
        <f>H524</f>
        <v>type your comment…</v>
      </c>
      <c r="Z55" s="33"/>
    </row>
    <row r="56" spans="4:26" ht="13.35" customHeight="1" x14ac:dyDescent="0.2">
      <c r="F56" s="4"/>
      <c r="G56" s="463"/>
      <c r="H56" s="457" t="s">
        <v>84</v>
      </c>
      <c r="I56" s="458"/>
      <c r="J56" s="458"/>
      <c r="K56" s="458"/>
      <c r="L56" s="458"/>
      <c r="M56" s="458"/>
      <c r="N56" s="459"/>
      <c r="O56" s="1"/>
      <c r="P56" s="1"/>
      <c r="Q56" s="7"/>
      <c r="R56" s="68"/>
      <c r="S56" s="172" t="s">
        <v>213</v>
      </c>
      <c r="T56" s="151" t="str">
        <f>H536</f>
        <v>please provide a definition of the indicator…</v>
      </c>
      <c r="U56" s="151"/>
      <c r="V56" s="151">
        <f>H541</f>
        <v>0</v>
      </c>
      <c r="W56" s="151">
        <f>$N$541</f>
        <v>0</v>
      </c>
      <c r="X56" s="151"/>
      <c r="Y56" s="151" t="str">
        <f>H543</f>
        <v>type your comment…</v>
      </c>
      <c r="Z56" s="33"/>
    </row>
    <row r="57" spans="4:26" ht="13.35" customHeight="1" x14ac:dyDescent="0.2">
      <c r="F57" s="4"/>
      <c r="G57" s="88"/>
      <c r="H57" s="460"/>
      <c r="I57" s="461"/>
      <c r="J57" s="461"/>
      <c r="K57" s="461"/>
      <c r="L57" s="461"/>
      <c r="M57" s="461"/>
      <c r="N57" s="462"/>
      <c r="O57" s="1"/>
      <c r="P57" s="1"/>
      <c r="Q57" s="19"/>
      <c r="R57" s="68"/>
      <c r="S57" s="172" t="s">
        <v>214</v>
      </c>
      <c r="T57" s="151" t="str">
        <f>H549</f>
        <v>please provide a definition of the indicator…</v>
      </c>
      <c r="U57" s="151"/>
      <c r="V57" s="151">
        <f>H554</f>
        <v>0</v>
      </c>
      <c r="W57" s="151">
        <f>$N$554</f>
        <v>0</v>
      </c>
      <c r="X57" s="151"/>
      <c r="Y57" s="151" t="str">
        <f>H556</f>
        <v>type your comment…</v>
      </c>
      <c r="Z57" s="33"/>
    </row>
    <row r="58" spans="4:26" ht="13.35" customHeight="1" x14ac:dyDescent="0.2">
      <c r="F58" s="4"/>
      <c r="G58" s="88"/>
      <c r="H58" s="86"/>
      <c r="I58" s="86"/>
      <c r="J58" s="86"/>
      <c r="K58" s="86"/>
      <c r="L58" s="86"/>
      <c r="M58" s="1"/>
      <c r="N58" s="1"/>
      <c r="O58" s="1"/>
      <c r="P58" s="1"/>
      <c r="Q58" s="7"/>
      <c r="R58" s="134"/>
      <c r="S58" s="25"/>
      <c r="T58" s="25"/>
      <c r="U58" s="25"/>
      <c r="V58" s="25"/>
      <c r="W58" s="25"/>
      <c r="X58" s="33"/>
      <c r="Y58" s="33"/>
      <c r="Z58" s="33"/>
    </row>
    <row r="59" spans="4:26" ht="13.35" customHeight="1" x14ac:dyDescent="0.2">
      <c r="F59" s="4"/>
      <c r="G59" s="88"/>
      <c r="H59" s="86"/>
      <c r="I59" s="86"/>
      <c r="J59" s="86"/>
      <c r="K59" s="86"/>
      <c r="L59" s="86"/>
      <c r="M59" s="1"/>
      <c r="N59" s="1"/>
      <c r="O59" s="1"/>
      <c r="P59" s="1"/>
      <c r="Q59" s="7"/>
      <c r="R59" s="134"/>
      <c r="S59" s="134"/>
      <c r="T59" s="134"/>
      <c r="U59" s="134"/>
      <c r="V59" s="134"/>
      <c r="W59" s="134"/>
      <c r="X59" s="33"/>
      <c r="Y59" s="33"/>
      <c r="Z59" s="33"/>
    </row>
    <row r="60" spans="4:26" ht="13.35" customHeight="1" x14ac:dyDescent="0.2">
      <c r="F60" s="4"/>
      <c r="G60" s="88"/>
      <c r="H60" s="86"/>
      <c r="I60" s="86"/>
      <c r="J60" s="86"/>
      <c r="K60" s="86"/>
      <c r="L60" s="86"/>
      <c r="M60" s="1"/>
      <c r="N60" s="1"/>
      <c r="O60" s="1"/>
      <c r="P60" s="1"/>
      <c r="Q60" s="7"/>
      <c r="R60" s="68"/>
      <c r="S60" s="68"/>
      <c r="T60" s="68"/>
      <c r="U60" s="68"/>
      <c r="V60" s="33"/>
      <c r="W60" s="33"/>
      <c r="X60" s="33"/>
      <c r="Y60" s="33"/>
      <c r="Z60" s="33"/>
    </row>
    <row r="61" spans="4:26" ht="13.35" customHeight="1" x14ac:dyDescent="0.2">
      <c r="F61" s="4"/>
      <c r="G61" s="1"/>
      <c r="H61" s="1"/>
      <c r="I61" s="1"/>
      <c r="J61" s="1"/>
      <c r="K61" s="1"/>
      <c r="L61" s="1"/>
      <c r="M61" s="1"/>
      <c r="N61" s="1"/>
      <c r="O61" s="1"/>
      <c r="P61" s="1"/>
      <c r="Q61" s="7"/>
      <c r="R61" s="68"/>
      <c r="S61" s="68"/>
      <c r="T61" s="68"/>
      <c r="U61" s="68"/>
      <c r="V61" s="33"/>
      <c r="W61" s="33"/>
      <c r="X61" s="33"/>
      <c r="Y61" s="33"/>
      <c r="Z61" s="33"/>
    </row>
    <row r="62" spans="4:26" ht="13.35" customHeight="1" x14ac:dyDescent="0.2">
      <c r="F62" s="4"/>
      <c r="G62" s="463" t="s">
        <v>83</v>
      </c>
      <c r="H62" s="457" t="s">
        <v>86</v>
      </c>
      <c r="I62" s="458"/>
      <c r="J62" s="458"/>
      <c r="K62" s="458"/>
      <c r="L62" s="458"/>
      <c r="M62" s="458"/>
      <c r="N62" s="459"/>
      <c r="O62" s="84"/>
      <c r="P62" s="85"/>
      <c r="Q62" s="7"/>
      <c r="R62" s="7"/>
      <c r="S62" s="7"/>
      <c r="T62" s="7"/>
      <c r="U62" s="7"/>
    </row>
    <row r="63" spans="4:26" ht="13.35" customHeight="1" x14ac:dyDescent="0.2">
      <c r="F63" s="4"/>
      <c r="G63" s="463"/>
      <c r="H63" s="460"/>
      <c r="I63" s="461"/>
      <c r="J63" s="461"/>
      <c r="K63" s="461"/>
      <c r="L63" s="461"/>
      <c r="M63" s="461"/>
      <c r="N63" s="462"/>
      <c r="O63" s="84"/>
      <c r="P63" s="85"/>
      <c r="Q63" s="7"/>
      <c r="R63" s="144"/>
      <c r="S63" s="7"/>
      <c r="T63" s="7"/>
      <c r="U63" s="7"/>
    </row>
    <row r="64" spans="4:26" ht="13.35" customHeight="1" x14ac:dyDescent="0.2">
      <c r="F64" s="4"/>
      <c r="G64" s="463"/>
      <c r="H64" s="86"/>
      <c r="I64" s="86"/>
      <c r="J64" s="86"/>
      <c r="K64" s="86"/>
      <c r="L64" s="86"/>
      <c r="M64" s="1"/>
      <c r="N64" s="1"/>
      <c r="O64" s="84"/>
      <c r="P64" s="85"/>
      <c r="Q64" s="7"/>
      <c r="R64" s="7"/>
      <c r="S64" s="7"/>
      <c r="T64" s="7"/>
      <c r="U64" s="7"/>
    </row>
    <row r="65" spans="6:21" ht="13.35" customHeight="1" x14ac:dyDescent="0.2">
      <c r="F65" s="4"/>
      <c r="G65" s="463"/>
      <c r="H65" s="87" t="s">
        <v>9</v>
      </c>
      <c r="I65" s="86"/>
      <c r="J65" s="86"/>
      <c r="K65" s="86"/>
      <c r="L65" s="86"/>
      <c r="M65" s="1"/>
      <c r="N65" s="71" t="s">
        <v>82</v>
      </c>
      <c r="O65" s="84"/>
      <c r="P65" s="85"/>
      <c r="Q65" s="19"/>
      <c r="R65" s="7"/>
      <c r="S65" s="7"/>
      <c r="T65" s="7"/>
      <c r="U65" s="7"/>
    </row>
    <row r="66" spans="6:21" ht="13.35" customHeight="1" x14ac:dyDescent="0.2">
      <c r="F66" s="4"/>
      <c r="G66" s="463"/>
      <c r="H66" s="86"/>
      <c r="I66" s="86"/>
      <c r="J66" s="86"/>
      <c r="K66" s="86"/>
      <c r="L66" s="86"/>
      <c r="M66" s="86"/>
      <c r="N66" s="1"/>
      <c r="O66" s="84"/>
      <c r="P66" s="85"/>
      <c r="Q66" s="7"/>
      <c r="R66" s="7"/>
      <c r="S66" s="7"/>
      <c r="T66" s="7"/>
      <c r="U66" s="7"/>
    </row>
    <row r="67" spans="6:21" ht="13.35" customHeight="1" x14ac:dyDescent="0.2">
      <c r="F67" s="4"/>
      <c r="G67" s="463"/>
      <c r="H67" s="171"/>
      <c r="I67" s="86"/>
      <c r="J67" s="86"/>
      <c r="K67" s="86"/>
      <c r="L67" s="86"/>
      <c r="M67" s="86"/>
      <c r="N67" s="171"/>
      <c r="O67" s="84"/>
      <c r="P67" s="85"/>
      <c r="Q67" s="7"/>
      <c r="R67" s="7"/>
      <c r="S67" s="7"/>
      <c r="T67" s="7"/>
      <c r="U67" s="7"/>
    </row>
    <row r="68" spans="6:21" ht="13.35" customHeight="1" x14ac:dyDescent="0.2">
      <c r="F68" s="4"/>
      <c r="G68" s="463"/>
      <c r="H68" s="86"/>
      <c r="I68" s="86"/>
      <c r="J68" s="86"/>
      <c r="K68" s="86"/>
      <c r="L68" s="86"/>
      <c r="M68" s="86"/>
      <c r="N68" s="86"/>
      <c r="O68" s="84"/>
      <c r="P68" s="85"/>
      <c r="Q68" s="7"/>
      <c r="R68" s="7"/>
      <c r="S68" s="7"/>
      <c r="T68" s="7"/>
      <c r="U68" s="7"/>
    </row>
    <row r="69" spans="6:21" ht="13.35" customHeight="1" x14ac:dyDescent="0.2">
      <c r="F69" s="4"/>
      <c r="G69" s="463"/>
      <c r="H69" s="457" t="s">
        <v>84</v>
      </c>
      <c r="I69" s="458"/>
      <c r="J69" s="458"/>
      <c r="K69" s="458"/>
      <c r="L69" s="458"/>
      <c r="M69" s="458"/>
      <c r="N69" s="459"/>
      <c r="O69" s="84"/>
      <c r="P69" s="85"/>
      <c r="Q69" s="19"/>
      <c r="R69" s="7"/>
      <c r="S69" s="7"/>
      <c r="T69" s="7"/>
      <c r="U69" s="7"/>
    </row>
    <row r="70" spans="6:21" ht="13.35" customHeight="1" x14ac:dyDescent="0.2">
      <c r="F70" s="4"/>
      <c r="G70" s="88"/>
      <c r="H70" s="460"/>
      <c r="I70" s="461"/>
      <c r="J70" s="461"/>
      <c r="K70" s="461"/>
      <c r="L70" s="461"/>
      <c r="M70" s="461"/>
      <c r="N70" s="462"/>
      <c r="O70" s="84"/>
      <c r="P70" s="85"/>
      <c r="Q70" s="7"/>
      <c r="R70" s="7"/>
      <c r="S70" s="7"/>
      <c r="T70" s="7"/>
      <c r="U70" s="7"/>
    </row>
    <row r="71" spans="6:21" ht="13.35" customHeight="1" x14ac:dyDescent="0.2">
      <c r="F71" s="4"/>
      <c r="G71" s="88"/>
      <c r="H71" s="86"/>
      <c r="I71" s="86"/>
      <c r="J71" s="86"/>
      <c r="K71" s="86"/>
      <c r="L71" s="86"/>
      <c r="M71" s="1"/>
      <c r="N71" s="1"/>
      <c r="O71" s="84"/>
      <c r="P71" s="85"/>
      <c r="Q71" s="7"/>
      <c r="R71" s="7"/>
      <c r="S71" s="7"/>
      <c r="T71" s="7"/>
      <c r="U71" s="7"/>
    </row>
    <row r="72" spans="6:21" ht="13.35" customHeight="1" x14ac:dyDescent="0.2">
      <c r="F72" s="4"/>
      <c r="G72" s="88"/>
      <c r="H72" s="86"/>
      <c r="I72" s="86"/>
      <c r="J72" s="86"/>
      <c r="K72" s="86"/>
      <c r="L72" s="86"/>
      <c r="M72" s="1"/>
      <c r="N72" s="1"/>
      <c r="O72" s="84"/>
      <c r="P72" s="85"/>
      <c r="Q72" s="7"/>
      <c r="R72" s="7"/>
      <c r="S72" s="7"/>
      <c r="T72" s="7"/>
      <c r="U72" s="7"/>
    </row>
    <row r="73" spans="6:21" ht="13.35" customHeight="1" x14ac:dyDescent="0.2">
      <c r="F73" s="4"/>
      <c r="G73" s="88"/>
      <c r="H73" s="86"/>
      <c r="I73" s="86"/>
      <c r="J73" s="86"/>
      <c r="K73" s="86"/>
      <c r="L73" s="86"/>
      <c r="M73" s="1"/>
      <c r="N73" s="1"/>
      <c r="O73" s="84"/>
      <c r="P73" s="85"/>
      <c r="Q73" s="7"/>
      <c r="R73" s="7"/>
      <c r="S73" s="7"/>
      <c r="T73" s="7"/>
      <c r="U73" s="7"/>
    </row>
    <row r="74" spans="6:21" ht="13.35" customHeight="1" x14ac:dyDescent="0.2">
      <c r="F74" s="4"/>
      <c r="G74" s="88"/>
      <c r="H74" s="86"/>
      <c r="I74" s="86"/>
      <c r="J74" s="86"/>
      <c r="K74" s="86"/>
      <c r="L74" s="86"/>
      <c r="M74" s="1"/>
      <c r="N74" s="1"/>
      <c r="O74" s="84"/>
      <c r="P74" s="85"/>
      <c r="Q74" s="7"/>
      <c r="R74" s="7"/>
      <c r="S74" s="7"/>
      <c r="T74" s="7"/>
      <c r="U74" s="7"/>
    </row>
    <row r="75" spans="6:21" ht="13.35" customHeight="1" x14ac:dyDescent="0.2">
      <c r="F75" s="4"/>
      <c r="G75" s="463" t="s">
        <v>193</v>
      </c>
      <c r="H75" s="457" t="s">
        <v>86</v>
      </c>
      <c r="I75" s="458"/>
      <c r="J75" s="458"/>
      <c r="K75" s="458"/>
      <c r="L75" s="458"/>
      <c r="M75" s="458"/>
      <c r="N75" s="459"/>
      <c r="O75" s="84"/>
      <c r="P75" s="85"/>
      <c r="Q75" s="7"/>
      <c r="R75" s="7"/>
      <c r="S75" s="7"/>
      <c r="T75" s="7"/>
      <c r="U75" s="7"/>
    </row>
    <row r="76" spans="6:21" ht="13.35" customHeight="1" x14ac:dyDescent="0.2">
      <c r="F76" s="4"/>
      <c r="G76" s="463"/>
      <c r="H76" s="460"/>
      <c r="I76" s="461"/>
      <c r="J76" s="461"/>
      <c r="K76" s="461"/>
      <c r="L76" s="461"/>
      <c r="M76" s="461"/>
      <c r="N76" s="462"/>
      <c r="O76" s="84"/>
      <c r="P76" s="85"/>
      <c r="Q76" s="7"/>
      <c r="R76" s="7"/>
      <c r="S76" s="7"/>
      <c r="T76" s="7"/>
      <c r="U76" s="7"/>
    </row>
    <row r="77" spans="6:21" ht="13.35" customHeight="1" x14ac:dyDescent="0.2">
      <c r="F77" s="4"/>
      <c r="G77" s="463"/>
      <c r="H77" s="86"/>
      <c r="I77" s="86"/>
      <c r="J77" s="86"/>
      <c r="K77" s="86"/>
      <c r="L77" s="86"/>
      <c r="M77" s="1"/>
      <c r="N77" s="1"/>
      <c r="O77" s="84"/>
      <c r="P77" s="85"/>
      <c r="Q77" s="7"/>
      <c r="R77" s="7"/>
      <c r="S77" s="7"/>
      <c r="T77" s="7"/>
      <c r="U77" s="7"/>
    </row>
    <row r="78" spans="6:21" ht="13.35" customHeight="1" x14ac:dyDescent="0.2">
      <c r="F78" s="4"/>
      <c r="G78" s="463"/>
      <c r="H78" s="87" t="s">
        <v>9</v>
      </c>
      <c r="I78" s="86"/>
      <c r="J78" s="86"/>
      <c r="K78" s="86"/>
      <c r="L78" s="86"/>
      <c r="M78" s="1"/>
      <c r="N78" s="128" t="s">
        <v>82</v>
      </c>
      <c r="O78" s="84"/>
      <c r="P78" s="85"/>
      <c r="Q78" s="7"/>
      <c r="R78" s="7"/>
      <c r="S78" s="7"/>
      <c r="T78" s="7"/>
      <c r="U78" s="7"/>
    </row>
    <row r="79" spans="6:21" ht="13.35" customHeight="1" x14ac:dyDescent="0.2">
      <c r="F79" s="4"/>
      <c r="G79" s="463"/>
      <c r="H79" s="86"/>
      <c r="I79" s="86"/>
      <c r="J79" s="86"/>
      <c r="K79" s="86"/>
      <c r="L79" s="86"/>
      <c r="M79" s="86"/>
      <c r="N79" s="1"/>
      <c r="O79" s="84"/>
      <c r="P79" s="85"/>
      <c r="Q79" s="7"/>
      <c r="R79" s="7"/>
      <c r="S79" s="7"/>
      <c r="T79" s="7"/>
      <c r="U79" s="7"/>
    </row>
    <row r="80" spans="6:21" ht="13.35" customHeight="1" x14ac:dyDescent="0.2">
      <c r="F80" s="4"/>
      <c r="G80" s="463"/>
      <c r="H80" s="89"/>
      <c r="I80" s="86"/>
      <c r="J80" s="86"/>
      <c r="K80" s="86"/>
      <c r="L80" s="86"/>
      <c r="M80" s="86"/>
      <c r="N80" s="89"/>
      <c r="O80" s="84"/>
      <c r="P80" s="85"/>
      <c r="Q80" s="7"/>
      <c r="R80" s="7"/>
      <c r="S80" s="7"/>
      <c r="T80" s="7"/>
      <c r="U80" s="7"/>
    </row>
    <row r="81" spans="6:21" ht="13.35" customHeight="1" x14ac:dyDescent="0.2">
      <c r="F81" s="4"/>
      <c r="G81" s="463"/>
      <c r="H81" s="86"/>
      <c r="I81" s="86"/>
      <c r="J81" s="86"/>
      <c r="K81" s="86"/>
      <c r="L81" s="86"/>
      <c r="M81" s="86"/>
      <c r="N81" s="86"/>
      <c r="O81" s="84"/>
      <c r="P81" s="85"/>
      <c r="Q81" s="7"/>
      <c r="R81" s="7"/>
      <c r="S81" s="7"/>
      <c r="T81" s="7"/>
      <c r="U81" s="7"/>
    </row>
    <row r="82" spans="6:21" ht="13.35" customHeight="1" x14ac:dyDescent="0.2">
      <c r="F82" s="4"/>
      <c r="G82" s="463"/>
      <c r="H82" s="457" t="s">
        <v>84</v>
      </c>
      <c r="I82" s="458"/>
      <c r="J82" s="458"/>
      <c r="K82" s="458"/>
      <c r="L82" s="458"/>
      <c r="M82" s="458"/>
      <c r="N82" s="459"/>
      <c r="O82" s="84"/>
      <c r="P82" s="85"/>
      <c r="Q82" s="7"/>
      <c r="R82" s="7"/>
      <c r="S82" s="7"/>
      <c r="T82" s="7"/>
      <c r="U82" s="7"/>
    </row>
    <row r="83" spans="6:21" ht="13.35" customHeight="1" x14ac:dyDescent="0.2">
      <c r="F83" s="4"/>
      <c r="G83" s="88"/>
      <c r="H83" s="460"/>
      <c r="I83" s="461"/>
      <c r="J83" s="461"/>
      <c r="K83" s="461"/>
      <c r="L83" s="461"/>
      <c r="M83" s="461"/>
      <c r="N83" s="462"/>
      <c r="O83" s="84"/>
      <c r="P83" s="85"/>
      <c r="Q83" s="7"/>
      <c r="R83" s="7"/>
      <c r="S83" s="7"/>
      <c r="T83" s="7"/>
      <c r="U83" s="7"/>
    </row>
    <row r="84" spans="6:21" ht="13.35" customHeight="1" x14ac:dyDescent="0.2">
      <c r="F84" s="4"/>
      <c r="G84" s="88"/>
      <c r="H84" s="86"/>
      <c r="I84" s="86"/>
      <c r="J84" s="86"/>
      <c r="K84" s="86"/>
      <c r="L84" s="86"/>
      <c r="M84" s="1"/>
      <c r="N84" s="1"/>
      <c r="O84" s="84"/>
      <c r="P84" s="85"/>
      <c r="Q84" s="7"/>
      <c r="R84" s="7"/>
      <c r="S84" s="7"/>
      <c r="T84" s="7"/>
      <c r="U84" s="7"/>
    </row>
    <row r="85" spans="6:21" ht="13.35" customHeight="1" x14ac:dyDescent="0.2">
      <c r="F85" s="4"/>
      <c r="G85" s="88"/>
      <c r="H85" s="86"/>
      <c r="I85" s="86"/>
      <c r="J85" s="86"/>
      <c r="K85" s="86"/>
      <c r="L85" s="86"/>
      <c r="M85" s="86"/>
      <c r="N85" s="86"/>
      <c r="O85" s="84"/>
      <c r="P85" s="85"/>
      <c r="Q85" s="7"/>
      <c r="R85" s="7"/>
      <c r="S85" s="7"/>
      <c r="T85" s="7"/>
      <c r="U85" s="7"/>
    </row>
    <row r="86" spans="6:21" ht="13.35" customHeight="1" x14ac:dyDescent="0.2">
      <c r="F86" s="4"/>
      <c r="G86" s="88"/>
      <c r="H86" s="86"/>
      <c r="I86" s="86"/>
      <c r="J86" s="86"/>
      <c r="K86" s="86"/>
      <c r="L86" s="86"/>
      <c r="M86" s="1"/>
      <c r="N86" s="1"/>
      <c r="O86" s="84"/>
      <c r="P86" s="85"/>
      <c r="Q86" s="7"/>
      <c r="R86" s="7"/>
      <c r="S86" s="7"/>
      <c r="T86" s="7"/>
      <c r="U86" s="7"/>
    </row>
    <row r="87" spans="6:21" ht="13.35" customHeight="1" x14ac:dyDescent="0.2">
      <c r="F87" s="4"/>
      <c r="G87" s="1"/>
      <c r="H87" s="1"/>
      <c r="I87" s="1"/>
      <c r="J87" s="1"/>
      <c r="K87" s="1"/>
      <c r="L87" s="1"/>
      <c r="M87" s="1"/>
      <c r="N87" s="1"/>
      <c r="O87" s="84"/>
      <c r="P87" s="85"/>
      <c r="Q87" s="7"/>
      <c r="R87" s="7"/>
      <c r="S87" s="7"/>
      <c r="T87" s="7"/>
      <c r="U87" s="7"/>
    </row>
    <row r="88" spans="6:21" ht="13.35" customHeight="1" x14ac:dyDescent="0.2">
      <c r="F88" s="4"/>
      <c r="G88" s="463" t="s">
        <v>194</v>
      </c>
      <c r="H88" s="457" t="s">
        <v>86</v>
      </c>
      <c r="I88" s="458"/>
      <c r="J88" s="458"/>
      <c r="K88" s="458"/>
      <c r="L88" s="458"/>
      <c r="M88" s="458"/>
      <c r="N88" s="459"/>
      <c r="O88" s="84"/>
      <c r="P88" s="85"/>
      <c r="Q88" s="7"/>
      <c r="R88" s="7"/>
      <c r="S88" s="7"/>
      <c r="T88" s="7"/>
      <c r="U88" s="7"/>
    </row>
    <row r="89" spans="6:21" ht="13.35" customHeight="1" x14ac:dyDescent="0.2">
      <c r="F89" s="4"/>
      <c r="G89" s="463"/>
      <c r="H89" s="460"/>
      <c r="I89" s="461"/>
      <c r="J89" s="461"/>
      <c r="K89" s="461"/>
      <c r="L89" s="461"/>
      <c r="M89" s="461"/>
      <c r="N89" s="462"/>
      <c r="O89" s="84"/>
      <c r="P89" s="85"/>
      <c r="Q89" s="7"/>
      <c r="R89" s="7"/>
      <c r="S89" s="7"/>
      <c r="T89" s="7"/>
      <c r="U89" s="7"/>
    </row>
    <row r="90" spans="6:21" ht="13.35" customHeight="1" x14ac:dyDescent="0.2">
      <c r="F90" s="4"/>
      <c r="G90" s="463"/>
      <c r="H90" s="86"/>
      <c r="I90" s="86"/>
      <c r="J90" s="86"/>
      <c r="K90" s="86"/>
      <c r="L90" s="86"/>
      <c r="M90" s="1"/>
      <c r="N90" s="1"/>
      <c r="O90" s="84"/>
      <c r="P90" s="85"/>
      <c r="Q90" s="7"/>
      <c r="R90" s="7"/>
      <c r="S90" s="7"/>
      <c r="T90" s="7"/>
      <c r="U90" s="7"/>
    </row>
    <row r="91" spans="6:21" ht="13.35" customHeight="1" x14ac:dyDescent="0.2">
      <c r="F91" s="4"/>
      <c r="G91" s="463"/>
      <c r="H91" s="87" t="s">
        <v>9</v>
      </c>
      <c r="I91" s="86"/>
      <c r="J91" s="86"/>
      <c r="K91" s="86"/>
      <c r="L91" s="86"/>
      <c r="M91" s="1"/>
      <c r="N91" s="128" t="s">
        <v>82</v>
      </c>
      <c r="O91" s="84"/>
      <c r="P91" s="85"/>
      <c r="Q91" s="7"/>
      <c r="R91" s="7"/>
      <c r="S91" s="7"/>
      <c r="T91" s="7"/>
      <c r="U91" s="7"/>
    </row>
    <row r="92" spans="6:21" ht="13.35" customHeight="1" x14ac:dyDescent="0.2">
      <c r="F92" s="4"/>
      <c r="G92" s="463"/>
      <c r="H92" s="86"/>
      <c r="I92" s="86"/>
      <c r="J92" s="86"/>
      <c r="K92" s="86"/>
      <c r="L92" s="86"/>
      <c r="M92" s="86"/>
      <c r="N92" s="1"/>
      <c r="O92" s="84"/>
      <c r="P92" s="85"/>
      <c r="Q92" s="7"/>
      <c r="R92" s="7"/>
      <c r="S92" s="7"/>
      <c r="T92" s="7"/>
      <c r="U92" s="7"/>
    </row>
    <row r="93" spans="6:21" ht="13.35" customHeight="1" x14ac:dyDescent="0.2">
      <c r="F93" s="4"/>
      <c r="G93" s="463"/>
      <c r="H93" s="89"/>
      <c r="I93" s="86"/>
      <c r="J93" s="86"/>
      <c r="K93" s="86"/>
      <c r="L93" s="86"/>
      <c r="M93" s="86"/>
      <c r="N93" s="89"/>
      <c r="O93" s="84"/>
      <c r="P93" s="85"/>
      <c r="Q93" s="7"/>
      <c r="R93" s="7"/>
      <c r="S93" s="7"/>
      <c r="T93" s="7"/>
      <c r="U93" s="7"/>
    </row>
    <row r="94" spans="6:21" ht="13.35" customHeight="1" x14ac:dyDescent="0.2">
      <c r="F94" s="4"/>
      <c r="G94" s="463"/>
      <c r="H94" s="86"/>
      <c r="I94" s="86"/>
      <c r="J94" s="86"/>
      <c r="K94" s="86"/>
      <c r="L94" s="86"/>
      <c r="M94" s="86"/>
      <c r="N94" s="86"/>
      <c r="O94" s="86"/>
      <c r="P94" s="85"/>
      <c r="Q94" s="7"/>
      <c r="R94" s="7"/>
      <c r="S94" s="7"/>
      <c r="T94" s="7"/>
      <c r="U94" s="7"/>
    </row>
    <row r="95" spans="6:21" ht="13.35" customHeight="1" x14ac:dyDescent="0.2">
      <c r="F95" s="4"/>
      <c r="G95" s="463"/>
      <c r="H95" s="457" t="s">
        <v>84</v>
      </c>
      <c r="I95" s="458"/>
      <c r="J95" s="458"/>
      <c r="K95" s="458"/>
      <c r="L95" s="458"/>
      <c r="M95" s="458"/>
      <c r="N95" s="459"/>
      <c r="O95" s="86"/>
      <c r="P95" s="85"/>
      <c r="Q95" s="7"/>
      <c r="R95" s="7"/>
      <c r="S95" s="7"/>
      <c r="T95" s="7"/>
      <c r="U95" s="7"/>
    </row>
    <row r="96" spans="6:21" ht="13.35" customHeight="1" x14ac:dyDescent="0.2">
      <c r="F96" s="4"/>
      <c r="G96" s="88"/>
      <c r="H96" s="460"/>
      <c r="I96" s="461"/>
      <c r="J96" s="461"/>
      <c r="K96" s="461"/>
      <c r="L96" s="461"/>
      <c r="M96" s="461"/>
      <c r="N96" s="462"/>
      <c r="O96" s="84"/>
      <c r="P96" s="85"/>
      <c r="Q96" s="7"/>
      <c r="R96" s="7"/>
      <c r="S96" s="7"/>
      <c r="T96" s="7"/>
      <c r="U96" s="7"/>
    </row>
    <row r="97" spans="6:21" ht="13.35" customHeight="1" x14ac:dyDescent="0.2">
      <c r="F97" s="4"/>
      <c r="G97" s="88"/>
      <c r="H97" s="86"/>
      <c r="I97" s="86"/>
      <c r="J97" s="86"/>
      <c r="K97" s="86"/>
      <c r="L97" s="86"/>
      <c r="M97" s="1"/>
      <c r="N97" s="1"/>
      <c r="O97" s="84"/>
      <c r="P97" s="85"/>
      <c r="Q97" s="7"/>
      <c r="R97" s="7"/>
      <c r="S97" s="7"/>
      <c r="T97" s="7"/>
      <c r="U97" s="7"/>
    </row>
    <row r="98" spans="6:21" ht="13.35" customHeight="1" x14ac:dyDescent="0.2">
      <c r="F98" s="4"/>
      <c r="G98" s="88"/>
      <c r="H98" s="86"/>
      <c r="I98" s="86"/>
      <c r="J98" s="86"/>
      <c r="K98" s="86"/>
      <c r="L98" s="86"/>
      <c r="M98" s="1"/>
      <c r="N98" s="1"/>
      <c r="O98" s="84"/>
      <c r="P98" s="85"/>
      <c r="Q98" s="7"/>
      <c r="R98" s="7"/>
      <c r="S98" s="7"/>
      <c r="T98" s="7"/>
      <c r="U98" s="7"/>
    </row>
    <row r="99" spans="6:21" ht="13.35" customHeight="1" x14ac:dyDescent="0.2">
      <c r="F99" s="4"/>
      <c r="G99" s="88"/>
      <c r="H99" s="86"/>
      <c r="I99" s="86"/>
      <c r="J99" s="86"/>
      <c r="K99" s="86"/>
      <c r="L99" s="86"/>
      <c r="M99" s="1"/>
      <c r="N99" s="1"/>
      <c r="O99" s="84"/>
      <c r="P99" s="85"/>
      <c r="Q99" s="7"/>
      <c r="R99" s="7"/>
      <c r="S99" s="7"/>
      <c r="T99" s="7"/>
      <c r="U99" s="7"/>
    </row>
    <row r="100" spans="6:21" ht="13.35" customHeight="1" x14ac:dyDescent="0.2">
      <c r="F100" s="4"/>
      <c r="G100" s="88"/>
      <c r="H100" s="86"/>
      <c r="I100" s="86"/>
      <c r="J100" s="86"/>
      <c r="K100" s="86"/>
      <c r="L100" s="86"/>
      <c r="M100" s="1"/>
      <c r="N100" s="1"/>
      <c r="O100" s="84"/>
      <c r="P100" s="85"/>
      <c r="Q100" s="7"/>
      <c r="R100" s="7"/>
      <c r="S100" s="7"/>
      <c r="T100" s="7"/>
      <c r="U100" s="7"/>
    </row>
    <row r="101" spans="6:21" ht="13.35" customHeight="1" x14ac:dyDescent="0.2">
      <c r="F101" s="4"/>
      <c r="G101" s="463" t="s">
        <v>195</v>
      </c>
      <c r="H101" s="476" t="s">
        <v>86</v>
      </c>
      <c r="I101" s="477"/>
      <c r="J101" s="477"/>
      <c r="K101" s="477"/>
      <c r="L101" s="477"/>
      <c r="M101" s="477"/>
      <c r="N101" s="478"/>
      <c r="O101" s="84"/>
      <c r="P101" s="85"/>
      <c r="Q101" s="7"/>
      <c r="R101" s="7"/>
      <c r="S101" s="7"/>
      <c r="T101" s="7"/>
      <c r="U101" s="7"/>
    </row>
    <row r="102" spans="6:21" ht="13.35" customHeight="1" x14ac:dyDescent="0.2">
      <c r="F102" s="4"/>
      <c r="G102" s="463"/>
      <c r="H102" s="479"/>
      <c r="I102" s="480"/>
      <c r="J102" s="480"/>
      <c r="K102" s="480"/>
      <c r="L102" s="480"/>
      <c r="M102" s="480"/>
      <c r="N102" s="481"/>
      <c r="O102" s="84"/>
      <c r="P102" s="85"/>
      <c r="Q102" s="7"/>
      <c r="R102" s="7"/>
      <c r="S102" s="7"/>
      <c r="T102" s="7"/>
      <c r="U102" s="7"/>
    </row>
    <row r="103" spans="6:21" ht="13.35" customHeight="1" x14ac:dyDescent="0.2">
      <c r="F103" s="4"/>
      <c r="G103" s="463"/>
      <c r="H103" s="86"/>
      <c r="I103" s="86"/>
      <c r="J103" s="86"/>
      <c r="K103" s="86"/>
      <c r="L103" s="86"/>
      <c r="M103" s="1"/>
      <c r="N103" s="1"/>
      <c r="O103" s="84"/>
      <c r="P103" s="85"/>
      <c r="Q103" s="7"/>
      <c r="R103" s="7"/>
      <c r="S103" s="7"/>
      <c r="T103" s="7"/>
      <c r="U103" s="7"/>
    </row>
    <row r="104" spans="6:21" ht="13.35" customHeight="1" x14ac:dyDescent="0.2">
      <c r="F104" s="4"/>
      <c r="G104" s="463"/>
      <c r="H104" s="87" t="s">
        <v>9</v>
      </c>
      <c r="I104" s="86"/>
      <c r="J104" s="86"/>
      <c r="K104" s="86"/>
      <c r="L104" s="86"/>
      <c r="M104" s="86"/>
      <c r="N104" s="128" t="s">
        <v>82</v>
      </c>
      <c r="O104" s="84"/>
      <c r="P104" s="85"/>
      <c r="Q104" s="7"/>
      <c r="R104" s="7"/>
      <c r="S104" s="7"/>
      <c r="T104" s="7"/>
      <c r="U104" s="7"/>
    </row>
    <row r="105" spans="6:21" ht="13.35" customHeight="1" x14ac:dyDescent="0.2">
      <c r="F105" s="4"/>
      <c r="G105" s="463"/>
      <c r="H105" s="86"/>
      <c r="I105" s="86"/>
      <c r="J105" s="86"/>
      <c r="K105" s="86"/>
      <c r="L105" s="86"/>
      <c r="M105" s="86"/>
      <c r="N105" s="1"/>
      <c r="O105" s="84"/>
      <c r="P105" s="85"/>
      <c r="Q105" s="7"/>
      <c r="R105" s="7"/>
      <c r="S105" s="7"/>
      <c r="T105" s="7"/>
      <c r="U105" s="7"/>
    </row>
    <row r="106" spans="6:21" ht="13.35" customHeight="1" x14ac:dyDescent="0.2">
      <c r="F106" s="4"/>
      <c r="G106" s="463"/>
      <c r="H106" s="89"/>
      <c r="I106" s="86"/>
      <c r="J106" s="86"/>
      <c r="K106" s="86"/>
      <c r="L106" s="86"/>
      <c r="M106" s="86"/>
      <c r="N106" s="89"/>
      <c r="O106" s="84"/>
      <c r="P106" s="85"/>
      <c r="Q106" s="7"/>
      <c r="R106" s="7"/>
      <c r="S106" s="7"/>
      <c r="T106" s="7"/>
      <c r="U106" s="7"/>
    </row>
    <row r="107" spans="6:21" ht="13.35" customHeight="1" x14ac:dyDescent="0.2">
      <c r="F107" s="4"/>
      <c r="G107" s="463"/>
      <c r="H107" s="86"/>
      <c r="I107" s="86"/>
      <c r="J107" s="86"/>
      <c r="K107" s="86"/>
      <c r="L107" s="86"/>
      <c r="M107" s="86"/>
      <c r="N107" s="86"/>
      <c r="O107" s="86"/>
      <c r="P107" s="85"/>
      <c r="Q107" s="7"/>
      <c r="R107" s="7"/>
      <c r="S107" s="7"/>
      <c r="T107" s="7"/>
      <c r="U107" s="7"/>
    </row>
    <row r="108" spans="6:21" ht="13.35" customHeight="1" x14ac:dyDescent="0.2">
      <c r="F108" s="4"/>
      <c r="G108" s="463"/>
      <c r="H108" s="457" t="s">
        <v>84</v>
      </c>
      <c r="I108" s="458"/>
      <c r="J108" s="458"/>
      <c r="K108" s="458"/>
      <c r="L108" s="458"/>
      <c r="M108" s="458"/>
      <c r="N108" s="459"/>
      <c r="O108" s="86"/>
      <c r="P108" s="85"/>
      <c r="Q108" s="7"/>
      <c r="R108" s="7"/>
      <c r="S108" s="7"/>
      <c r="T108" s="7"/>
      <c r="U108" s="7"/>
    </row>
    <row r="109" spans="6:21" ht="13.35" customHeight="1" x14ac:dyDescent="0.2">
      <c r="F109" s="4"/>
      <c r="G109" s="88"/>
      <c r="H109" s="460"/>
      <c r="I109" s="461"/>
      <c r="J109" s="461"/>
      <c r="K109" s="461"/>
      <c r="L109" s="461"/>
      <c r="M109" s="461"/>
      <c r="N109" s="462"/>
      <c r="O109" s="84"/>
      <c r="P109" s="85"/>
      <c r="Q109" s="7"/>
      <c r="R109" s="7"/>
      <c r="S109" s="7"/>
      <c r="T109" s="7"/>
      <c r="U109" s="7"/>
    </row>
    <row r="110" spans="6:21" ht="13.35" customHeight="1" x14ac:dyDescent="0.2">
      <c r="F110" s="4"/>
      <c r="G110" s="88"/>
      <c r="H110" s="86"/>
      <c r="I110" s="86"/>
      <c r="J110" s="86"/>
      <c r="K110" s="86"/>
      <c r="L110" s="86"/>
      <c r="M110" s="1"/>
      <c r="N110" s="1"/>
      <c r="O110" s="84"/>
      <c r="P110" s="85"/>
      <c r="Q110" s="7"/>
      <c r="R110" s="7"/>
      <c r="S110" s="7"/>
      <c r="T110" s="7"/>
      <c r="U110" s="7"/>
    </row>
    <row r="111" spans="6:21" ht="13.35" customHeight="1" x14ac:dyDescent="0.2">
      <c r="F111" s="4"/>
      <c r="G111" s="88"/>
      <c r="H111" s="86"/>
      <c r="I111" s="86"/>
      <c r="J111" s="86"/>
      <c r="K111" s="86"/>
      <c r="L111" s="86"/>
      <c r="M111" s="1"/>
      <c r="N111" s="1"/>
      <c r="O111" s="84"/>
      <c r="P111" s="85"/>
      <c r="Q111" s="7"/>
      <c r="R111" s="7"/>
      <c r="S111" s="7"/>
      <c r="T111" s="7"/>
      <c r="U111" s="7"/>
    </row>
    <row r="112" spans="6:21" ht="13.35" customHeight="1" x14ac:dyDescent="0.2">
      <c r="F112" s="4"/>
      <c r="G112" s="4"/>
      <c r="H112" s="4"/>
      <c r="I112" s="4"/>
      <c r="J112" s="4"/>
      <c r="K112" s="4"/>
      <c r="L112" s="4"/>
      <c r="M112" s="4"/>
      <c r="N112" s="4"/>
      <c r="O112" s="84"/>
      <c r="P112" s="85"/>
      <c r="Q112" s="19"/>
      <c r="R112" s="7"/>
      <c r="S112" s="7"/>
      <c r="T112" s="7"/>
      <c r="U112" s="7"/>
    </row>
    <row r="113" spans="6:21" ht="13.35" customHeight="1" x14ac:dyDescent="0.2">
      <c r="F113" s="4"/>
      <c r="G113" s="4"/>
      <c r="H113" s="4"/>
      <c r="I113" s="4"/>
      <c r="J113" s="4"/>
      <c r="K113" s="4"/>
      <c r="L113" s="4"/>
      <c r="M113" s="4"/>
      <c r="N113" s="4"/>
      <c r="O113" s="84"/>
      <c r="P113" s="85"/>
      <c r="Q113" s="7"/>
      <c r="R113" s="7"/>
      <c r="S113" s="7"/>
      <c r="T113" s="7"/>
      <c r="U113" s="7"/>
    </row>
    <row r="114" spans="6:21" ht="13.35" customHeight="1" x14ac:dyDescent="0.2">
      <c r="F114" s="4"/>
      <c r="G114" s="474" t="str">
        <f>Data!BE8</f>
        <v>Result 2 - Please describe the intended result…</v>
      </c>
      <c r="H114" s="474"/>
      <c r="I114" s="474"/>
      <c r="J114" s="474"/>
      <c r="K114" s="474"/>
      <c r="L114" s="474"/>
      <c r="M114" s="474"/>
      <c r="N114" s="474"/>
      <c r="O114" s="474"/>
      <c r="P114" s="85"/>
      <c r="Q114" s="7"/>
      <c r="R114" s="7"/>
      <c r="S114" s="7"/>
      <c r="T114" s="7"/>
      <c r="U114" s="7"/>
    </row>
    <row r="115" spans="6:21" ht="13.35" customHeight="1" x14ac:dyDescent="0.2">
      <c r="F115" s="4"/>
      <c r="G115" s="474"/>
      <c r="H115" s="474"/>
      <c r="I115" s="474"/>
      <c r="J115" s="474"/>
      <c r="K115" s="474"/>
      <c r="L115" s="474"/>
      <c r="M115" s="474"/>
      <c r="N115" s="474"/>
      <c r="O115" s="474"/>
      <c r="P115" s="85"/>
      <c r="Q115" s="7"/>
      <c r="R115" s="7"/>
      <c r="S115" s="7"/>
      <c r="T115" s="7"/>
      <c r="U115" s="7"/>
    </row>
    <row r="116" spans="6:21" ht="13.35" customHeight="1" x14ac:dyDescent="0.2">
      <c r="F116" s="4"/>
      <c r="G116" s="1"/>
      <c r="H116" s="1"/>
      <c r="I116" s="1"/>
      <c r="J116" s="1"/>
      <c r="K116" s="1"/>
      <c r="L116" s="1"/>
      <c r="M116" s="1"/>
      <c r="N116" s="475"/>
      <c r="O116" s="475"/>
      <c r="P116" s="85"/>
      <c r="Q116" s="7"/>
      <c r="R116" s="7"/>
      <c r="S116" s="7"/>
      <c r="T116" s="7"/>
      <c r="U116" s="7"/>
    </row>
    <row r="117" spans="6:21" ht="13.35" customHeight="1" x14ac:dyDescent="0.2">
      <c r="F117" s="4"/>
      <c r="G117" s="473" t="str">
        <f>VLOOKUP(G114,'STEP 3'!$J$323:$O$337,5,FALSE)</f>
        <v>Component "Please Select"</v>
      </c>
      <c r="H117" s="473"/>
      <c r="I117" s="473"/>
      <c r="J117" s="473"/>
      <c r="K117" s="473"/>
      <c r="L117" s="473"/>
      <c r="M117" s="473"/>
      <c r="N117" s="473"/>
      <c r="O117" s="308"/>
      <c r="P117" s="85"/>
      <c r="Q117" s="7"/>
      <c r="R117" s="7"/>
      <c r="S117" s="7"/>
      <c r="T117" s="7"/>
      <c r="U117" s="7"/>
    </row>
    <row r="118" spans="6:21" ht="13.35" customHeight="1" x14ac:dyDescent="0.2">
      <c r="F118" s="4"/>
      <c r="G118" s="23" t="s">
        <v>127</v>
      </c>
      <c r="H118" s="472" t="str">
        <f>VLOOKUP(G114,'STEP 3'!$J$323:$O$337,6,FALSE)</f>
        <v>Please Select</v>
      </c>
      <c r="I118" s="472"/>
      <c r="J118" s="472"/>
      <c r="K118" s="472"/>
      <c r="L118" s="472"/>
      <c r="M118" s="472"/>
      <c r="N118" s="472"/>
      <c r="O118" s="308"/>
      <c r="P118" s="85"/>
      <c r="Q118" s="7"/>
      <c r="R118" s="7"/>
      <c r="S118" s="7"/>
      <c r="T118" s="7"/>
      <c r="U118" s="7"/>
    </row>
    <row r="119" spans="6:21" ht="13.35" customHeight="1" x14ac:dyDescent="0.2">
      <c r="F119" s="4"/>
      <c r="G119" s="1"/>
      <c r="H119" s="309"/>
      <c r="I119" s="309"/>
      <c r="J119" s="309"/>
      <c r="K119" s="1"/>
      <c r="L119" s="1"/>
      <c r="M119" s="1"/>
      <c r="N119" s="1"/>
      <c r="O119" s="1"/>
      <c r="P119" s="85"/>
      <c r="Q119" s="7"/>
      <c r="R119" s="7"/>
      <c r="S119" s="7"/>
      <c r="T119" s="7"/>
      <c r="U119" s="7"/>
    </row>
    <row r="120" spans="6:21" ht="13.35" customHeight="1" x14ac:dyDescent="0.2">
      <c r="F120" s="4"/>
      <c r="G120" s="463" t="s">
        <v>80</v>
      </c>
      <c r="H120" s="457" t="s">
        <v>86</v>
      </c>
      <c r="I120" s="458"/>
      <c r="J120" s="458"/>
      <c r="K120" s="458"/>
      <c r="L120" s="458"/>
      <c r="M120" s="458"/>
      <c r="N120" s="459"/>
      <c r="O120" s="1"/>
      <c r="P120" s="85"/>
      <c r="Q120" s="7"/>
      <c r="R120" s="7"/>
      <c r="S120" s="7"/>
      <c r="T120" s="7"/>
      <c r="U120" s="7"/>
    </row>
    <row r="121" spans="6:21" ht="13.35" customHeight="1" x14ac:dyDescent="0.2">
      <c r="F121" s="4"/>
      <c r="G121" s="463"/>
      <c r="H121" s="460"/>
      <c r="I121" s="461"/>
      <c r="J121" s="461"/>
      <c r="K121" s="461"/>
      <c r="L121" s="461"/>
      <c r="M121" s="461"/>
      <c r="N121" s="462"/>
      <c r="O121" s="86"/>
      <c r="P121" s="85"/>
      <c r="Q121" s="7"/>
      <c r="R121" s="7"/>
      <c r="S121" s="7"/>
      <c r="T121" s="7"/>
      <c r="U121" s="7"/>
    </row>
    <row r="122" spans="6:21" ht="13.35" customHeight="1" x14ac:dyDescent="0.2">
      <c r="F122" s="4"/>
      <c r="G122" s="463"/>
      <c r="H122" s="86"/>
      <c r="I122" s="86"/>
      <c r="J122" s="86"/>
      <c r="K122" s="86"/>
      <c r="L122" s="86"/>
      <c r="M122" s="1"/>
      <c r="N122" s="1"/>
      <c r="O122" s="1"/>
      <c r="P122" s="85"/>
      <c r="Q122" s="7"/>
      <c r="R122" s="7"/>
      <c r="S122" s="7"/>
      <c r="T122" s="7"/>
      <c r="U122" s="7"/>
    </row>
    <row r="123" spans="6:21" ht="13.35" customHeight="1" x14ac:dyDescent="0.2">
      <c r="F123" s="4"/>
      <c r="G123" s="463"/>
      <c r="H123" s="87" t="s">
        <v>9</v>
      </c>
      <c r="I123" s="86"/>
      <c r="J123" s="86"/>
      <c r="K123" s="86"/>
      <c r="L123" s="86"/>
      <c r="M123" s="1"/>
      <c r="N123" s="71" t="s">
        <v>82</v>
      </c>
      <c r="O123" s="1"/>
      <c r="P123" s="85"/>
      <c r="Q123" s="7"/>
      <c r="R123" s="7"/>
      <c r="S123" s="7"/>
      <c r="T123" s="7"/>
      <c r="U123" s="7"/>
    </row>
    <row r="124" spans="6:21" ht="13.35" customHeight="1" x14ac:dyDescent="0.2">
      <c r="F124" s="4"/>
      <c r="G124" s="463"/>
      <c r="H124" s="86"/>
      <c r="I124" s="86"/>
      <c r="J124" s="86"/>
      <c r="K124" s="86"/>
      <c r="L124" s="86"/>
      <c r="M124" s="1"/>
      <c r="N124" s="1"/>
      <c r="O124" s="1"/>
      <c r="P124" s="85"/>
      <c r="Q124" s="7"/>
      <c r="R124" s="7"/>
      <c r="S124" s="7"/>
      <c r="T124" s="7"/>
      <c r="U124" s="7"/>
    </row>
    <row r="125" spans="6:21" ht="13.35" customHeight="1" x14ac:dyDescent="0.2">
      <c r="F125" s="4"/>
      <c r="G125" s="463"/>
      <c r="H125" s="89"/>
      <c r="I125" s="86"/>
      <c r="J125" s="86"/>
      <c r="K125" s="86"/>
      <c r="L125" s="86"/>
      <c r="M125" s="1"/>
      <c r="N125" s="89"/>
      <c r="O125" s="1"/>
      <c r="P125" s="85"/>
      <c r="Q125" s="7"/>
      <c r="R125" s="7"/>
      <c r="S125" s="7"/>
      <c r="T125" s="7"/>
      <c r="U125" s="7"/>
    </row>
    <row r="126" spans="6:21" ht="13.35" customHeight="1" x14ac:dyDescent="0.2">
      <c r="F126" s="4"/>
      <c r="G126" s="463"/>
      <c r="H126" s="86"/>
      <c r="I126" s="86"/>
      <c r="J126" s="86"/>
      <c r="K126" s="86"/>
      <c r="L126" s="86"/>
      <c r="M126" s="86"/>
      <c r="N126" s="86"/>
      <c r="O126" s="1"/>
      <c r="P126" s="85"/>
      <c r="Q126" s="7"/>
      <c r="R126" s="7"/>
      <c r="S126" s="7"/>
      <c r="T126" s="7"/>
      <c r="U126" s="7"/>
    </row>
    <row r="127" spans="6:21" ht="13.35" customHeight="1" x14ac:dyDescent="0.2">
      <c r="F127" s="4"/>
      <c r="G127" s="463"/>
      <c r="H127" s="457" t="s">
        <v>84</v>
      </c>
      <c r="I127" s="458"/>
      <c r="J127" s="458"/>
      <c r="K127" s="458"/>
      <c r="L127" s="458"/>
      <c r="M127" s="458"/>
      <c r="N127" s="459"/>
      <c r="O127" s="1"/>
      <c r="P127" s="85"/>
      <c r="Q127" s="7"/>
      <c r="R127" s="7"/>
      <c r="S127" s="7"/>
      <c r="T127" s="7"/>
      <c r="U127" s="7"/>
    </row>
    <row r="128" spans="6:21" ht="13.35" customHeight="1" x14ac:dyDescent="0.2">
      <c r="F128" s="4"/>
      <c r="G128" s="88"/>
      <c r="H128" s="460"/>
      <c r="I128" s="461"/>
      <c r="J128" s="461"/>
      <c r="K128" s="461"/>
      <c r="L128" s="461"/>
      <c r="M128" s="461"/>
      <c r="N128" s="462"/>
      <c r="O128" s="1"/>
      <c r="P128" s="85"/>
      <c r="Q128" s="7"/>
      <c r="R128" s="7"/>
      <c r="S128" s="7"/>
      <c r="T128" s="7"/>
      <c r="U128" s="7"/>
    </row>
    <row r="129" spans="6:21" ht="13.35" customHeight="1" x14ac:dyDescent="0.2">
      <c r="F129" s="4"/>
      <c r="G129" s="88"/>
      <c r="H129" s="86"/>
      <c r="I129" s="86"/>
      <c r="J129" s="86"/>
      <c r="K129" s="86"/>
      <c r="L129" s="86"/>
      <c r="M129" s="1"/>
      <c r="N129" s="1"/>
      <c r="O129" s="1"/>
      <c r="P129" s="85"/>
      <c r="Q129" s="7"/>
      <c r="R129" s="7"/>
      <c r="S129" s="7"/>
      <c r="T129" s="7"/>
      <c r="U129" s="7"/>
    </row>
    <row r="130" spans="6:21" ht="13.35" customHeight="1" x14ac:dyDescent="0.2">
      <c r="F130" s="4"/>
      <c r="G130" s="88"/>
      <c r="H130" s="86"/>
      <c r="I130" s="86"/>
      <c r="J130" s="86"/>
      <c r="K130" s="86"/>
      <c r="L130" s="86"/>
      <c r="M130" s="1"/>
      <c r="N130" s="1"/>
      <c r="O130" s="1"/>
      <c r="P130" s="85"/>
      <c r="Q130" s="7"/>
      <c r="R130" s="7"/>
      <c r="S130" s="7"/>
      <c r="T130" s="7"/>
      <c r="U130" s="7"/>
    </row>
    <row r="131" spans="6:21" ht="13.35" customHeight="1" x14ac:dyDescent="0.2">
      <c r="F131" s="4"/>
      <c r="G131" s="88"/>
      <c r="H131" s="86"/>
      <c r="I131" s="86"/>
      <c r="J131" s="86"/>
      <c r="K131" s="86"/>
      <c r="L131" s="86"/>
      <c r="M131" s="1"/>
      <c r="N131" s="1"/>
      <c r="O131" s="1"/>
      <c r="P131" s="85"/>
      <c r="Q131" s="7"/>
      <c r="R131" s="7"/>
      <c r="S131" s="7"/>
      <c r="T131" s="7"/>
      <c r="U131" s="7"/>
    </row>
    <row r="132" spans="6:21" ht="13.35" customHeight="1" x14ac:dyDescent="0.2">
      <c r="F132" s="4"/>
      <c r="G132" s="1"/>
      <c r="H132" s="1"/>
      <c r="I132" s="1"/>
      <c r="J132" s="1"/>
      <c r="K132" s="1"/>
      <c r="L132" s="1"/>
      <c r="M132" s="1"/>
      <c r="N132" s="1"/>
      <c r="O132" s="1"/>
      <c r="P132" s="85"/>
      <c r="Q132" s="7"/>
      <c r="R132" s="7"/>
      <c r="S132" s="7"/>
      <c r="T132" s="7"/>
      <c r="U132" s="7"/>
    </row>
    <row r="133" spans="6:21" ht="13.35" customHeight="1" x14ac:dyDescent="0.2">
      <c r="F133" s="4"/>
      <c r="G133" s="463" t="s">
        <v>83</v>
      </c>
      <c r="H133" s="457" t="s">
        <v>86</v>
      </c>
      <c r="I133" s="458"/>
      <c r="J133" s="458"/>
      <c r="K133" s="458"/>
      <c r="L133" s="458"/>
      <c r="M133" s="458"/>
      <c r="N133" s="459"/>
      <c r="O133" s="84"/>
      <c r="P133" s="85"/>
      <c r="Q133" s="7"/>
      <c r="R133" s="7"/>
      <c r="S133" s="7"/>
      <c r="T133" s="7"/>
      <c r="U133" s="7"/>
    </row>
    <row r="134" spans="6:21" ht="13.35" customHeight="1" x14ac:dyDescent="0.2">
      <c r="F134" s="4"/>
      <c r="G134" s="463"/>
      <c r="H134" s="460"/>
      <c r="I134" s="461"/>
      <c r="J134" s="461"/>
      <c r="K134" s="461"/>
      <c r="L134" s="461"/>
      <c r="M134" s="461"/>
      <c r="N134" s="462"/>
      <c r="O134" s="84"/>
      <c r="P134" s="85"/>
      <c r="Q134" s="7"/>
      <c r="R134" s="7"/>
      <c r="S134" s="7"/>
      <c r="T134" s="7"/>
      <c r="U134" s="7"/>
    </row>
    <row r="135" spans="6:21" ht="13.35" customHeight="1" x14ac:dyDescent="0.2">
      <c r="F135" s="4"/>
      <c r="G135" s="463"/>
      <c r="H135" s="86"/>
      <c r="I135" s="86"/>
      <c r="J135" s="86"/>
      <c r="K135" s="86"/>
      <c r="L135" s="86"/>
      <c r="M135" s="86"/>
      <c r="N135" s="86"/>
      <c r="O135" s="84"/>
      <c r="P135" s="85"/>
      <c r="Q135" s="7"/>
      <c r="R135" s="7"/>
      <c r="S135" s="7"/>
      <c r="T135" s="7"/>
      <c r="U135" s="7"/>
    </row>
    <row r="136" spans="6:21" ht="13.35" customHeight="1" x14ac:dyDescent="0.2">
      <c r="F136" s="4"/>
      <c r="G136" s="463"/>
      <c r="H136" s="87" t="s">
        <v>9</v>
      </c>
      <c r="I136" s="86"/>
      <c r="J136" s="86"/>
      <c r="K136" s="86"/>
      <c r="L136" s="86"/>
      <c r="M136" s="1"/>
      <c r="N136" s="71" t="s">
        <v>82</v>
      </c>
      <c r="O136" s="84"/>
      <c r="P136" s="85"/>
      <c r="Q136" s="7"/>
      <c r="R136" s="7"/>
      <c r="S136" s="7"/>
      <c r="T136" s="7"/>
      <c r="U136" s="7"/>
    </row>
    <row r="137" spans="6:21" ht="13.35" customHeight="1" x14ac:dyDescent="0.2">
      <c r="F137" s="4"/>
      <c r="G137" s="463"/>
      <c r="H137" s="86"/>
      <c r="I137" s="86"/>
      <c r="J137" s="86"/>
      <c r="K137" s="86"/>
      <c r="L137" s="86"/>
      <c r="M137" s="1"/>
      <c r="N137" s="1"/>
      <c r="O137" s="84"/>
      <c r="P137" s="85"/>
      <c r="Q137" s="7"/>
      <c r="R137" s="7"/>
      <c r="S137" s="7"/>
      <c r="T137" s="7"/>
      <c r="U137" s="7"/>
    </row>
    <row r="138" spans="6:21" ht="13.35" customHeight="1" x14ac:dyDescent="0.2">
      <c r="F138" s="4"/>
      <c r="G138" s="463"/>
      <c r="H138" s="89"/>
      <c r="I138" s="86"/>
      <c r="J138" s="86"/>
      <c r="K138" s="86"/>
      <c r="L138" s="86"/>
      <c r="M138" s="1"/>
      <c r="N138" s="89"/>
      <c r="O138" s="84"/>
      <c r="P138" s="85"/>
    </row>
    <row r="139" spans="6:21" ht="13.35" customHeight="1" x14ac:dyDescent="0.2">
      <c r="F139" s="4"/>
      <c r="G139" s="463"/>
      <c r="H139" s="86"/>
      <c r="I139" s="86"/>
      <c r="J139" s="86"/>
      <c r="K139" s="86"/>
      <c r="L139" s="86"/>
      <c r="M139" s="86"/>
      <c r="N139" s="86"/>
      <c r="O139" s="84"/>
      <c r="P139" s="85"/>
    </row>
    <row r="140" spans="6:21" ht="13.35" customHeight="1" x14ac:dyDescent="0.2">
      <c r="F140" s="4"/>
      <c r="G140" s="463"/>
      <c r="H140" s="457" t="s">
        <v>84</v>
      </c>
      <c r="I140" s="458"/>
      <c r="J140" s="458"/>
      <c r="K140" s="458"/>
      <c r="L140" s="458"/>
      <c r="M140" s="458"/>
      <c r="N140" s="459"/>
      <c r="O140" s="84"/>
      <c r="P140" s="85"/>
    </row>
    <row r="141" spans="6:21" ht="13.35" customHeight="1" x14ac:dyDescent="0.2">
      <c r="F141" s="4"/>
      <c r="G141" s="88"/>
      <c r="H141" s="460"/>
      <c r="I141" s="461"/>
      <c r="J141" s="461"/>
      <c r="K141" s="461"/>
      <c r="L141" s="461"/>
      <c r="M141" s="461"/>
      <c r="N141" s="462"/>
      <c r="O141" s="84"/>
      <c r="P141" s="85"/>
    </row>
    <row r="142" spans="6:21" x14ac:dyDescent="0.2">
      <c r="F142" s="4"/>
      <c r="G142" s="88"/>
      <c r="H142" s="86"/>
      <c r="I142" s="86"/>
      <c r="J142" s="86"/>
      <c r="K142" s="86"/>
      <c r="L142" s="86"/>
      <c r="M142" s="1"/>
      <c r="N142" s="1"/>
      <c r="O142" s="84"/>
      <c r="P142" s="85"/>
    </row>
    <row r="143" spans="6:21" x14ac:dyDescent="0.2">
      <c r="F143" s="4"/>
      <c r="G143" s="88"/>
      <c r="H143" s="86"/>
      <c r="I143" s="86"/>
      <c r="J143" s="86"/>
      <c r="K143" s="86"/>
      <c r="L143" s="86"/>
      <c r="M143" s="1"/>
      <c r="N143" s="1"/>
      <c r="O143" s="84"/>
      <c r="P143" s="85"/>
    </row>
    <row r="144" spans="6:21" x14ac:dyDescent="0.2">
      <c r="F144" s="4"/>
      <c r="G144" s="4"/>
      <c r="H144" s="4"/>
      <c r="I144" s="4"/>
      <c r="J144" s="4"/>
      <c r="K144" s="4"/>
      <c r="L144" s="4"/>
      <c r="M144" s="4"/>
      <c r="N144" s="4"/>
      <c r="O144" s="84"/>
      <c r="P144" s="85"/>
    </row>
    <row r="145" spans="6:16" x14ac:dyDescent="0.2">
      <c r="F145" s="4"/>
      <c r="G145" s="4"/>
      <c r="H145" s="4"/>
      <c r="I145" s="4"/>
      <c r="J145" s="4"/>
      <c r="K145" s="4"/>
      <c r="L145" s="4"/>
      <c r="M145" s="4"/>
      <c r="N145" s="4"/>
      <c r="O145" s="84"/>
      <c r="P145" s="85"/>
    </row>
    <row r="146" spans="6:16" x14ac:dyDescent="0.2">
      <c r="F146" s="4"/>
      <c r="G146" s="474" t="str">
        <f>Data!BE10</f>
        <v>Result 3 - Please describe the intended result…</v>
      </c>
      <c r="H146" s="474"/>
      <c r="I146" s="474"/>
      <c r="J146" s="474"/>
      <c r="K146" s="474"/>
      <c r="L146" s="474"/>
      <c r="M146" s="474"/>
      <c r="N146" s="474"/>
      <c r="O146" s="474"/>
      <c r="P146" s="85"/>
    </row>
    <row r="147" spans="6:16" x14ac:dyDescent="0.2">
      <c r="F147" s="4"/>
      <c r="G147" s="474"/>
      <c r="H147" s="474"/>
      <c r="I147" s="474"/>
      <c r="J147" s="474"/>
      <c r="K147" s="474"/>
      <c r="L147" s="474"/>
      <c r="M147" s="474"/>
      <c r="N147" s="474"/>
      <c r="O147" s="474"/>
      <c r="P147" s="85"/>
    </row>
    <row r="148" spans="6:16" x14ac:dyDescent="0.2">
      <c r="F148" s="4"/>
      <c r="G148" s="1"/>
      <c r="H148" s="1"/>
      <c r="I148" s="1"/>
      <c r="J148" s="1"/>
      <c r="K148" s="1"/>
      <c r="L148" s="1"/>
      <c r="M148" s="1"/>
      <c r="N148" s="475"/>
      <c r="O148" s="475"/>
      <c r="P148" s="85"/>
    </row>
    <row r="149" spans="6:16" x14ac:dyDescent="0.2">
      <c r="F149" s="4"/>
      <c r="G149" s="473" t="str">
        <f>VLOOKUP(G146,'STEP 3'!$J$323:$O$337,5,FALSE)</f>
        <v>Component "Please Select"</v>
      </c>
      <c r="H149" s="473"/>
      <c r="I149" s="473"/>
      <c r="J149" s="473"/>
      <c r="K149" s="473"/>
      <c r="L149" s="473"/>
      <c r="M149" s="473"/>
      <c r="N149" s="473"/>
      <c r="O149" s="308"/>
      <c r="P149" s="85"/>
    </row>
    <row r="150" spans="6:16" x14ac:dyDescent="0.2">
      <c r="F150" s="4"/>
      <c r="G150" s="23" t="s">
        <v>127</v>
      </c>
      <c r="H150" s="472" t="str">
        <f>VLOOKUP(G146,'STEP 3'!$J$323:$O$337,6,FALSE)</f>
        <v>Please Select</v>
      </c>
      <c r="I150" s="472"/>
      <c r="J150" s="472"/>
      <c r="K150" s="472"/>
      <c r="L150" s="472"/>
      <c r="M150" s="472"/>
      <c r="N150" s="472"/>
      <c r="O150" s="308"/>
      <c r="P150" s="85"/>
    </row>
    <row r="151" spans="6:16" x14ac:dyDescent="0.2">
      <c r="F151" s="4"/>
      <c r="G151" s="1"/>
      <c r="H151" s="1"/>
      <c r="I151" s="1"/>
      <c r="J151" s="1"/>
      <c r="K151" s="1"/>
      <c r="L151" s="1"/>
      <c r="M151" s="1"/>
      <c r="N151" s="1"/>
      <c r="O151" s="1"/>
      <c r="P151" s="85"/>
    </row>
    <row r="152" spans="6:16" x14ac:dyDescent="0.2">
      <c r="F152" s="4"/>
      <c r="G152" s="463" t="s">
        <v>80</v>
      </c>
      <c r="H152" s="457" t="s">
        <v>86</v>
      </c>
      <c r="I152" s="458"/>
      <c r="J152" s="458"/>
      <c r="K152" s="458"/>
      <c r="L152" s="458"/>
      <c r="M152" s="458"/>
      <c r="N152" s="459"/>
      <c r="O152" s="1"/>
      <c r="P152" s="85"/>
    </row>
    <row r="153" spans="6:16" x14ac:dyDescent="0.2">
      <c r="F153" s="4"/>
      <c r="G153" s="463"/>
      <c r="H153" s="460"/>
      <c r="I153" s="461"/>
      <c r="J153" s="461"/>
      <c r="K153" s="461"/>
      <c r="L153" s="461"/>
      <c r="M153" s="461"/>
      <c r="N153" s="462"/>
      <c r="O153" s="86"/>
      <c r="P153" s="85"/>
    </row>
    <row r="154" spans="6:16" x14ac:dyDescent="0.2">
      <c r="F154" s="4"/>
      <c r="G154" s="463"/>
      <c r="H154" s="86"/>
      <c r="I154" s="86"/>
      <c r="J154" s="86"/>
      <c r="K154" s="86"/>
      <c r="L154" s="86"/>
      <c r="M154" s="1"/>
      <c r="N154" s="1"/>
      <c r="O154" s="1"/>
      <c r="P154" s="85"/>
    </row>
    <row r="155" spans="6:16" x14ac:dyDescent="0.2">
      <c r="F155" s="4"/>
      <c r="G155" s="463"/>
      <c r="H155" s="87" t="s">
        <v>9</v>
      </c>
      <c r="I155" s="86"/>
      <c r="J155" s="86"/>
      <c r="K155" s="86"/>
      <c r="L155" s="86"/>
      <c r="M155" s="1"/>
      <c r="N155" s="71" t="s">
        <v>82</v>
      </c>
      <c r="O155" s="1"/>
      <c r="P155" s="85"/>
    </row>
    <row r="156" spans="6:16" x14ac:dyDescent="0.2">
      <c r="F156" s="4"/>
      <c r="G156" s="463"/>
      <c r="H156" s="86"/>
      <c r="I156" s="86"/>
      <c r="J156" s="86"/>
      <c r="K156" s="86"/>
      <c r="L156" s="86"/>
      <c r="M156" s="1"/>
      <c r="N156" s="1"/>
      <c r="O156" s="1"/>
      <c r="P156" s="85"/>
    </row>
    <row r="157" spans="6:16" x14ac:dyDescent="0.2">
      <c r="F157" s="4"/>
      <c r="G157" s="463"/>
      <c r="H157" s="89"/>
      <c r="I157" s="87"/>
      <c r="J157" s="87"/>
      <c r="K157" s="86"/>
      <c r="L157" s="87"/>
      <c r="M157" s="113"/>
      <c r="N157" s="89"/>
      <c r="O157" s="1"/>
      <c r="P157" s="85"/>
    </row>
    <row r="158" spans="6:16" x14ac:dyDescent="0.2">
      <c r="F158" s="4"/>
      <c r="G158" s="463"/>
      <c r="H158" s="4"/>
      <c r="I158" s="4"/>
      <c r="J158" s="4"/>
      <c r="K158" s="4"/>
      <c r="L158" s="4"/>
      <c r="M158" s="4"/>
      <c r="N158" s="4"/>
      <c r="O158" s="1"/>
      <c r="P158" s="85"/>
    </row>
    <row r="159" spans="6:16" x14ac:dyDescent="0.2">
      <c r="F159" s="4"/>
      <c r="G159" s="463"/>
      <c r="H159" s="457" t="s">
        <v>84</v>
      </c>
      <c r="I159" s="458"/>
      <c r="J159" s="458"/>
      <c r="K159" s="458"/>
      <c r="L159" s="458"/>
      <c r="M159" s="458"/>
      <c r="N159" s="459"/>
      <c r="O159" s="1"/>
      <c r="P159" s="85"/>
    </row>
    <row r="160" spans="6:16" x14ac:dyDescent="0.2">
      <c r="F160" s="4"/>
      <c r="G160" s="88"/>
      <c r="H160" s="460"/>
      <c r="I160" s="461"/>
      <c r="J160" s="461"/>
      <c r="K160" s="461"/>
      <c r="L160" s="461"/>
      <c r="M160" s="461"/>
      <c r="N160" s="462"/>
      <c r="O160" s="1"/>
      <c r="P160" s="85"/>
    </row>
    <row r="161" spans="6:16" x14ac:dyDescent="0.2">
      <c r="F161" s="4"/>
      <c r="G161" s="88"/>
      <c r="H161" s="1"/>
      <c r="I161" s="1"/>
      <c r="J161" s="1"/>
      <c r="K161" s="1"/>
      <c r="L161" s="1"/>
      <c r="M161" s="1"/>
      <c r="N161" s="1"/>
      <c r="O161" s="1"/>
      <c r="P161" s="85"/>
    </row>
    <row r="162" spans="6:16" x14ac:dyDescent="0.2">
      <c r="F162" s="4"/>
      <c r="G162" s="88"/>
      <c r="H162" s="1"/>
      <c r="I162" s="1"/>
      <c r="J162" s="1"/>
      <c r="K162" s="1"/>
      <c r="L162" s="1"/>
      <c r="M162" s="1"/>
      <c r="N162" s="1"/>
      <c r="O162" s="1"/>
      <c r="P162" s="85"/>
    </row>
    <row r="163" spans="6:16" x14ac:dyDescent="0.2">
      <c r="F163" s="4"/>
      <c r="G163" s="88"/>
      <c r="H163" s="86"/>
      <c r="I163" s="86"/>
      <c r="J163" s="86"/>
      <c r="K163" s="86"/>
      <c r="L163" s="86"/>
      <c r="M163" s="1"/>
      <c r="N163" s="1"/>
      <c r="O163" s="1"/>
      <c r="P163" s="85"/>
    </row>
    <row r="164" spans="6:16" x14ac:dyDescent="0.2">
      <c r="F164" s="4"/>
      <c r="G164" s="1"/>
      <c r="H164" s="1"/>
      <c r="I164" s="1"/>
      <c r="J164" s="1"/>
      <c r="K164" s="1"/>
      <c r="L164" s="1"/>
      <c r="M164" s="1"/>
      <c r="N164" s="1"/>
      <c r="O164" s="1"/>
      <c r="P164" s="85"/>
    </row>
    <row r="165" spans="6:16" x14ac:dyDescent="0.2">
      <c r="F165" s="4"/>
      <c r="G165" s="463" t="s">
        <v>83</v>
      </c>
      <c r="H165" s="457" t="s">
        <v>86</v>
      </c>
      <c r="I165" s="458"/>
      <c r="J165" s="458"/>
      <c r="K165" s="458"/>
      <c r="L165" s="458"/>
      <c r="M165" s="458"/>
      <c r="N165" s="459"/>
      <c r="O165" s="84"/>
      <c r="P165" s="85"/>
    </row>
    <row r="166" spans="6:16" x14ac:dyDescent="0.2">
      <c r="F166" s="4"/>
      <c r="G166" s="463"/>
      <c r="H166" s="460"/>
      <c r="I166" s="461"/>
      <c r="J166" s="461"/>
      <c r="K166" s="461"/>
      <c r="L166" s="461"/>
      <c r="M166" s="461"/>
      <c r="N166" s="462"/>
      <c r="O166" s="84"/>
      <c r="P166" s="85"/>
    </row>
    <row r="167" spans="6:16" x14ac:dyDescent="0.2">
      <c r="F167" s="4"/>
      <c r="G167" s="463"/>
      <c r="H167" s="86"/>
      <c r="I167" s="86"/>
      <c r="J167" s="86"/>
      <c r="K167" s="86"/>
      <c r="L167" s="86"/>
      <c r="M167" s="1"/>
      <c r="N167" s="1"/>
      <c r="O167" s="84"/>
      <c r="P167" s="85"/>
    </row>
    <row r="168" spans="6:16" x14ac:dyDescent="0.2">
      <c r="F168" s="4"/>
      <c r="G168" s="463"/>
      <c r="H168" s="87" t="s">
        <v>9</v>
      </c>
      <c r="I168" s="86"/>
      <c r="J168" s="86"/>
      <c r="K168" s="86"/>
      <c r="L168" s="86"/>
      <c r="M168" s="1"/>
      <c r="N168" s="71" t="s">
        <v>82</v>
      </c>
      <c r="O168" s="84"/>
      <c r="P168" s="85"/>
    </row>
    <row r="169" spans="6:16" x14ac:dyDescent="0.2">
      <c r="F169" s="4"/>
      <c r="G169" s="463"/>
      <c r="H169" s="86"/>
      <c r="I169" s="86"/>
      <c r="J169" s="86"/>
      <c r="K169" s="86"/>
      <c r="L169" s="86"/>
      <c r="M169" s="1"/>
      <c r="N169" s="1"/>
      <c r="O169" s="84"/>
      <c r="P169" s="85"/>
    </row>
    <row r="170" spans="6:16" x14ac:dyDescent="0.2">
      <c r="F170" s="4"/>
      <c r="G170" s="463"/>
      <c r="H170" s="89"/>
      <c r="I170" s="86"/>
      <c r="J170" s="86"/>
      <c r="K170" s="86"/>
      <c r="L170" s="86"/>
      <c r="M170" s="1"/>
      <c r="N170" s="89"/>
      <c r="O170" s="84"/>
      <c r="P170" s="85"/>
    </row>
    <row r="171" spans="6:16" x14ac:dyDescent="0.2">
      <c r="F171" s="4"/>
      <c r="G171" s="463"/>
      <c r="H171" s="4"/>
      <c r="I171" s="4"/>
      <c r="J171" s="4"/>
      <c r="K171" s="4"/>
      <c r="L171" s="4"/>
      <c r="M171" s="4"/>
      <c r="N171" s="4"/>
      <c r="O171" s="84"/>
      <c r="P171" s="85"/>
    </row>
    <row r="172" spans="6:16" x14ac:dyDescent="0.2">
      <c r="F172" s="4"/>
      <c r="G172" s="463"/>
      <c r="H172" s="457" t="s">
        <v>84</v>
      </c>
      <c r="I172" s="458"/>
      <c r="J172" s="458"/>
      <c r="K172" s="458"/>
      <c r="L172" s="458"/>
      <c r="M172" s="458"/>
      <c r="N172" s="459"/>
      <c r="O172" s="84"/>
      <c r="P172" s="85"/>
    </row>
    <row r="173" spans="6:16" x14ac:dyDescent="0.2">
      <c r="F173" s="4"/>
      <c r="G173" s="88"/>
      <c r="H173" s="460"/>
      <c r="I173" s="461"/>
      <c r="J173" s="461"/>
      <c r="K173" s="461"/>
      <c r="L173" s="461"/>
      <c r="M173" s="461"/>
      <c r="N173" s="462"/>
      <c r="O173" s="84"/>
      <c r="P173" s="85"/>
    </row>
    <row r="174" spans="6:16" x14ac:dyDescent="0.2">
      <c r="F174" s="4"/>
      <c r="G174" s="88"/>
      <c r="H174" s="1"/>
      <c r="I174" s="1"/>
      <c r="J174" s="1"/>
      <c r="K174" s="1"/>
      <c r="L174" s="1"/>
      <c r="M174" s="1"/>
      <c r="N174" s="1"/>
      <c r="O174" s="84"/>
      <c r="P174" s="85"/>
    </row>
    <row r="175" spans="6:16" x14ac:dyDescent="0.2">
      <c r="F175" s="4"/>
      <c r="G175" s="4"/>
      <c r="H175" s="4"/>
      <c r="I175" s="4"/>
      <c r="J175" s="4"/>
      <c r="K175" s="4"/>
      <c r="L175" s="4"/>
      <c r="M175" s="4"/>
      <c r="N175" s="4"/>
      <c r="O175" s="84"/>
      <c r="P175" s="85"/>
    </row>
    <row r="176" spans="6:16" x14ac:dyDescent="0.2">
      <c r="F176" s="4"/>
      <c r="G176" s="4"/>
      <c r="H176" s="4"/>
      <c r="I176" s="4"/>
      <c r="J176" s="4"/>
      <c r="K176" s="4"/>
      <c r="L176" s="4"/>
      <c r="M176" s="4"/>
      <c r="N176" s="4"/>
      <c r="O176" s="84"/>
      <c r="P176" s="85"/>
    </row>
    <row r="177" spans="6:16" x14ac:dyDescent="0.2">
      <c r="F177" s="4"/>
      <c r="G177" s="4"/>
      <c r="H177" s="4"/>
      <c r="I177" s="4"/>
      <c r="J177" s="4"/>
      <c r="K177" s="4"/>
      <c r="L177" s="4"/>
      <c r="M177" s="4"/>
      <c r="N177" s="4"/>
      <c r="O177" s="84"/>
      <c r="P177" s="85"/>
    </row>
    <row r="178" spans="6:16" ht="12.75" customHeight="1" x14ac:dyDescent="0.2">
      <c r="F178" s="4"/>
      <c r="G178" s="474" t="str">
        <f>Data!BE12</f>
        <v>Result 4 - Please describe the intended result…</v>
      </c>
      <c r="H178" s="474"/>
      <c r="I178" s="474"/>
      <c r="J178" s="474"/>
      <c r="K178" s="474"/>
      <c r="L178" s="474"/>
      <c r="M178" s="474"/>
      <c r="N178" s="474"/>
      <c r="O178" s="474"/>
      <c r="P178" s="85"/>
    </row>
    <row r="179" spans="6:16" ht="12.75" customHeight="1" x14ac:dyDescent="0.2">
      <c r="F179" s="4"/>
      <c r="G179" s="474"/>
      <c r="H179" s="474"/>
      <c r="I179" s="474"/>
      <c r="J179" s="474"/>
      <c r="K179" s="474"/>
      <c r="L179" s="474"/>
      <c r="M179" s="474"/>
      <c r="N179" s="474"/>
      <c r="O179" s="474"/>
      <c r="P179" s="85"/>
    </row>
    <row r="180" spans="6:16" x14ac:dyDescent="0.2">
      <c r="F180" s="4"/>
      <c r="G180" s="1"/>
      <c r="H180" s="1"/>
      <c r="I180" s="1"/>
      <c r="J180" s="1"/>
      <c r="K180" s="1"/>
      <c r="L180" s="1"/>
      <c r="M180" s="1"/>
      <c r="N180" s="475"/>
      <c r="O180" s="475"/>
      <c r="P180" s="85"/>
    </row>
    <row r="181" spans="6:16" x14ac:dyDescent="0.2">
      <c r="F181" s="4"/>
      <c r="G181" s="473" t="str">
        <f>VLOOKUP(G178,'STEP 3'!$J$323:$O$337,5,FALSE)</f>
        <v>Component "Please Select"</v>
      </c>
      <c r="H181" s="473"/>
      <c r="I181" s="473"/>
      <c r="J181" s="473"/>
      <c r="K181" s="473"/>
      <c r="L181" s="473"/>
      <c r="M181" s="473"/>
      <c r="N181" s="473"/>
      <c r="O181" s="308"/>
      <c r="P181" s="85"/>
    </row>
    <row r="182" spans="6:16" x14ac:dyDescent="0.2">
      <c r="F182" s="4"/>
      <c r="G182" s="23" t="s">
        <v>127</v>
      </c>
      <c r="H182" s="472" t="str">
        <f>VLOOKUP(G178,'STEP 3'!$J$323:$O$337,6,FALSE)</f>
        <v>Please Select</v>
      </c>
      <c r="I182" s="472"/>
      <c r="J182" s="472"/>
      <c r="K182" s="472"/>
      <c r="L182" s="472"/>
      <c r="M182" s="472"/>
      <c r="N182" s="472"/>
      <c r="O182" s="308"/>
      <c r="P182" s="85"/>
    </row>
    <row r="183" spans="6:16" x14ac:dyDescent="0.2">
      <c r="F183" s="4"/>
      <c r="G183" s="1"/>
      <c r="H183" s="1"/>
      <c r="I183" s="1"/>
      <c r="J183" s="1"/>
      <c r="K183" s="1"/>
      <c r="L183" s="1"/>
      <c r="M183" s="1"/>
      <c r="N183" s="1"/>
      <c r="O183" s="1"/>
      <c r="P183" s="85"/>
    </row>
    <row r="184" spans="6:16" x14ac:dyDescent="0.2">
      <c r="F184" s="4"/>
      <c r="G184" s="463" t="s">
        <v>80</v>
      </c>
      <c r="H184" s="457" t="s">
        <v>86</v>
      </c>
      <c r="I184" s="458"/>
      <c r="J184" s="458"/>
      <c r="K184" s="458"/>
      <c r="L184" s="458"/>
      <c r="M184" s="458"/>
      <c r="N184" s="459"/>
      <c r="O184" s="1"/>
      <c r="P184" s="85"/>
    </row>
    <row r="185" spans="6:16" x14ac:dyDescent="0.2">
      <c r="F185" s="4"/>
      <c r="G185" s="463"/>
      <c r="H185" s="460"/>
      <c r="I185" s="461"/>
      <c r="J185" s="461"/>
      <c r="K185" s="461"/>
      <c r="L185" s="461"/>
      <c r="M185" s="461"/>
      <c r="N185" s="462"/>
      <c r="O185" s="86"/>
      <c r="P185" s="85"/>
    </row>
    <row r="186" spans="6:16" x14ac:dyDescent="0.2">
      <c r="F186" s="4"/>
      <c r="G186" s="463"/>
      <c r="H186" s="86"/>
      <c r="I186" s="86"/>
      <c r="J186" s="86"/>
      <c r="K186" s="86"/>
      <c r="L186" s="86"/>
      <c r="M186" s="1"/>
      <c r="N186" s="1"/>
      <c r="O186" s="1"/>
      <c r="P186" s="85"/>
    </row>
    <row r="187" spans="6:16" x14ac:dyDescent="0.2">
      <c r="F187" s="4"/>
      <c r="G187" s="463"/>
      <c r="H187" s="87" t="s">
        <v>9</v>
      </c>
      <c r="I187" s="86"/>
      <c r="J187" s="86"/>
      <c r="K187" s="86"/>
      <c r="L187" s="86"/>
      <c r="M187" s="1"/>
      <c r="N187" s="71" t="s">
        <v>82</v>
      </c>
      <c r="O187" s="1"/>
      <c r="P187" s="85"/>
    </row>
    <row r="188" spans="6:16" x14ac:dyDescent="0.2">
      <c r="F188" s="4"/>
      <c r="G188" s="463"/>
      <c r="H188" s="86"/>
      <c r="I188" s="86"/>
      <c r="J188" s="86"/>
      <c r="K188" s="86"/>
      <c r="L188" s="86"/>
      <c r="M188" s="1"/>
      <c r="N188" s="1"/>
      <c r="O188" s="1"/>
      <c r="P188" s="85"/>
    </row>
    <row r="189" spans="6:16" x14ac:dyDescent="0.2">
      <c r="F189" s="4"/>
      <c r="G189" s="463"/>
      <c r="H189" s="89"/>
      <c r="I189" s="87"/>
      <c r="J189" s="87"/>
      <c r="K189" s="86"/>
      <c r="L189" s="87"/>
      <c r="M189" s="113"/>
      <c r="N189" s="89"/>
      <c r="O189" s="1"/>
      <c r="P189" s="85"/>
    </row>
    <row r="190" spans="6:16" x14ac:dyDescent="0.2">
      <c r="F190" s="4"/>
      <c r="G190" s="463"/>
      <c r="H190" s="4"/>
      <c r="I190" s="4"/>
      <c r="J190" s="4"/>
      <c r="K190" s="4"/>
      <c r="L190" s="4"/>
      <c r="M190" s="4"/>
      <c r="N190" s="4"/>
      <c r="O190" s="1"/>
      <c r="P190" s="85"/>
    </row>
    <row r="191" spans="6:16" x14ac:dyDescent="0.2">
      <c r="F191" s="4"/>
      <c r="G191" s="463"/>
      <c r="H191" s="457" t="s">
        <v>84</v>
      </c>
      <c r="I191" s="458"/>
      <c r="J191" s="458"/>
      <c r="K191" s="458"/>
      <c r="L191" s="458"/>
      <c r="M191" s="458"/>
      <c r="N191" s="459"/>
      <c r="O191" s="1"/>
      <c r="P191" s="85"/>
    </row>
    <row r="192" spans="6:16" x14ac:dyDescent="0.2">
      <c r="F192" s="4"/>
      <c r="G192" s="88"/>
      <c r="H192" s="460"/>
      <c r="I192" s="461"/>
      <c r="J192" s="461"/>
      <c r="K192" s="461"/>
      <c r="L192" s="461"/>
      <c r="M192" s="461"/>
      <c r="N192" s="462"/>
      <c r="O192" s="1"/>
      <c r="P192" s="85"/>
    </row>
    <row r="193" spans="6:16" x14ac:dyDescent="0.2">
      <c r="F193" s="4"/>
      <c r="G193" s="88"/>
      <c r="H193" s="1"/>
      <c r="I193" s="1"/>
      <c r="J193" s="1"/>
      <c r="K193" s="1"/>
      <c r="L193" s="1"/>
      <c r="M193" s="1"/>
      <c r="N193" s="1"/>
      <c r="O193" s="1"/>
      <c r="P193" s="85"/>
    </row>
    <row r="194" spans="6:16" x14ac:dyDescent="0.2">
      <c r="F194" s="4"/>
      <c r="G194" s="88"/>
      <c r="H194" s="1"/>
      <c r="I194" s="1"/>
      <c r="J194" s="1"/>
      <c r="K194" s="1"/>
      <c r="L194" s="1"/>
      <c r="M194" s="1"/>
      <c r="N194" s="1"/>
      <c r="O194" s="1"/>
      <c r="P194" s="85"/>
    </row>
    <row r="195" spans="6:16" x14ac:dyDescent="0.2">
      <c r="F195" s="4"/>
      <c r="G195" s="88"/>
      <c r="H195" s="86"/>
      <c r="I195" s="86"/>
      <c r="J195" s="86"/>
      <c r="K195" s="86"/>
      <c r="L195" s="86"/>
      <c r="M195" s="1"/>
      <c r="N195" s="1"/>
      <c r="O195" s="1"/>
      <c r="P195" s="85"/>
    </row>
    <row r="196" spans="6:16" x14ac:dyDescent="0.2">
      <c r="F196" s="4"/>
      <c r="G196" s="1"/>
      <c r="H196" s="1"/>
      <c r="I196" s="1"/>
      <c r="J196" s="1"/>
      <c r="K196" s="1"/>
      <c r="L196" s="1"/>
      <c r="M196" s="1"/>
      <c r="N196" s="1"/>
      <c r="O196" s="1"/>
      <c r="P196" s="85"/>
    </row>
    <row r="197" spans="6:16" x14ac:dyDescent="0.2">
      <c r="F197" s="4"/>
      <c r="G197" s="463" t="s">
        <v>83</v>
      </c>
      <c r="H197" s="457" t="s">
        <v>86</v>
      </c>
      <c r="I197" s="458"/>
      <c r="J197" s="458"/>
      <c r="K197" s="458"/>
      <c r="L197" s="458"/>
      <c r="M197" s="458"/>
      <c r="N197" s="459"/>
      <c r="O197" s="84"/>
      <c r="P197" s="85"/>
    </row>
    <row r="198" spans="6:16" x14ac:dyDescent="0.2">
      <c r="F198" s="4"/>
      <c r="G198" s="463"/>
      <c r="H198" s="460"/>
      <c r="I198" s="461"/>
      <c r="J198" s="461"/>
      <c r="K198" s="461"/>
      <c r="L198" s="461"/>
      <c r="M198" s="461"/>
      <c r="N198" s="462"/>
      <c r="O198" s="84"/>
      <c r="P198" s="85"/>
    </row>
    <row r="199" spans="6:16" x14ac:dyDescent="0.2">
      <c r="F199" s="4"/>
      <c r="G199" s="463"/>
      <c r="H199" s="86"/>
      <c r="I199" s="86"/>
      <c r="J199" s="86"/>
      <c r="K199" s="86"/>
      <c r="L199" s="86"/>
      <c r="M199" s="1"/>
      <c r="N199" s="1"/>
      <c r="O199" s="84"/>
      <c r="P199" s="85"/>
    </row>
    <row r="200" spans="6:16" x14ac:dyDescent="0.2">
      <c r="F200" s="4"/>
      <c r="G200" s="463"/>
      <c r="H200" s="87" t="s">
        <v>9</v>
      </c>
      <c r="I200" s="86"/>
      <c r="J200" s="86"/>
      <c r="K200" s="86"/>
      <c r="L200" s="86"/>
      <c r="M200" s="1"/>
      <c r="N200" s="71" t="s">
        <v>82</v>
      </c>
      <c r="O200" s="84"/>
      <c r="P200" s="85"/>
    </row>
    <row r="201" spans="6:16" x14ac:dyDescent="0.2">
      <c r="F201" s="4"/>
      <c r="G201" s="463"/>
      <c r="H201" s="86"/>
      <c r="I201" s="86"/>
      <c r="J201" s="86"/>
      <c r="K201" s="86"/>
      <c r="L201" s="86"/>
      <c r="M201" s="1"/>
      <c r="N201" s="1"/>
      <c r="O201" s="84"/>
      <c r="P201" s="85"/>
    </row>
    <row r="202" spans="6:16" x14ac:dyDescent="0.2">
      <c r="F202" s="4"/>
      <c r="G202" s="463"/>
      <c r="H202" s="89"/>
      <c r="I202" s="87"/>
      <c r="J202" s="87"/>
      <c r="K202" s="86"/>
      <c r="L202" s="87"/>
      <c r="M202" s="113"/>
      <c r="N202" s="89"/>
      <c r="O202" s="84"/>
      <c r="P202" s="85"/>
    </row>
    <row r="203" spans="6:16" x14ac:dyDescent="0.2">
      <c r="F203" s="4"/>
      <c r="G203" s="463"/>
      <c r="H203" s="4"/>
      <c r="I203" s="4"/>
      <c r="J203" s="4"/>
      <c r="K203" s="4"/>
      <c r="L203" s="4"/>
      <c r="M203" s="4"/>
      <c r="N203" s="4"/>
      <c r="O203" s="84"/>
      <c r="P203" s="85"/>
    </row>
    <row r="204" spans="6:16" x14ac:dyDescent="0.2">
      <c r="F204" s="4"/>
      <c r="G204" s="463"/>
      <c r="H204" s="457" t="s">
        <v>84</v>
      </c>
      <c r="I204" s="458"/>
      <c r="J204" s="458"/>
      <c r="K204" s="458"/>
      <c r="L204" s="458"/>
      <c r="M204" s="458"/>
      <c r="N204" s="459"/>
      <c r="O204" s="84"/>
      <c r="P204" s="85"/>
    </row>
    <row r="205" spans="6:16" x14ac:dyDescent="0.2">
      <c r="F205" s="4"/>
      <c r="G205" s="88"/>
      <c r="H205" s="460"/>
      <c r="I205" s="461"/>
      <c r="J205" s="461"/>
      <c r="K205" s="461"/>
      <c r="L205" s="461"/>
      <c r="M205" s="461"/>
      <c r="N205" s="462"/>
      <c r="O205" s="84"/>
      <c r="P205" s="85"/>
    </row>
    <row r="206" spans="6:16" x14ac:dyDescent="0.2">
      <c r="F206" s="4"/>
      <c r="G206" s="88"/>
      <c r="H206" s="1"/>
      <c r="I206" s="1"/>
      <c r="J206" s="1"/>
      <c r="K206" s="1"/>
      <c r="L206" s="1"/>
      <c r="M206" s="1"/>
      <c r="N206" s="1"/>
      <c r="O206" s="84"/>
      <c r="P206" s="85"/>
    </row>
    <row r="207" spans="6:16" x14ac:dyDescent="0.2">
      <c r="F207" s="4"/>
      <c r="G207" s="4"/>
      <c r="H207" s="4"/>
      <c r="I207" s="4"/>
      <c r="J207" s="4"/>
      <c r="K207" s="4"/>
      <c r="L207" s="4"/>
      <c r="M207" s="4"/>
      <c r="N207" s="4"/>
      <c r="O207" s="84"/>
      <c r="P207" s="85"/>
    </row>
    <row r="208" spans="6:16" x14ac:dyDescent="0.2">
      <c r="F208" s="4"/>
      <c r="G208" s="4"/>
      <c r="H208" s="4"/>
      <c r="I208" s="4"/>
      <c r="J208" s="4"/>
      <c r="K208" s="4"/>
      <c r="L208" s="4"/>
      <c r="M208" s="4"/>
      <c r="N208" s="4"/>
      <c r="O208" s="84"/>
      <c r="P208" s="85"/>
    </row>
    <row r="209" spans="6:16" x14ac:dyDescent="0.2">
      <c r="F209" s="4"/>
      <c r="G209" s="4"/>
      <c r="H209" s="4"/>
      <c r="I209" s="4"/>
      <c r="J209" s="4"/>
      <c r="K209" s="4"/>
      <c r="L209" s="4"/>
      <c r="M209" s="4"/>
      <c r="N209" s="4"/>
      <c r="O209" s="84"/>
      <c r="P209" s="85"/>
    </row>
    <row r="210" spans="6:16" ht="12.75" customHeight="1" x14ac:dyDescent="0.2">
      <c r="F210" s="4"/>
      <c r="G210" s="474" t="str">
        <f>Data!BE14</f>
        <v>Result 5 - Please describe the intended result…</v>
      </c>
      <c r="H210" s="474"/>
      <c r="I210" s="474"/>
      <c r="J210" s="474"/>
      <c r="K210" s="474"/>
      <c r="L210" s="474"/>
      <c r="M210" s="474"/>
      <c r="N210" s="474"/>
      <c r="O210" s="474"/>
      <c r="P210" s="85"/>
    </row>
    <row r="211" spans="6:16" ht="12.75" customHeight="1" x14ac:dyDescent="0.2">
      <c r="F211" s="4"/>
      <c r="G211" s="474"/>
      <c r="H211" s="474"/>
      <c r="I211" s="474"/>
      <c r="J211" s="474"/>
      <c r="K211" s="474"/>
      <c r="L211" s="474"/>
      <c r="M211" s="474"/>
      <c r="N211" s="474"/>
      <c r="O211" s="474"/>
      <c r="P211" s="85"/>
    </row>
    <row r="212" spans="6:16" x14ac:dyDescent="0.2">
      <c r="F212" s="4"/>
      <c r="G212" s="1"/>
      <c r="H212" s="1"/>
      <c r="I212" s="1"/>
      <c r="J212" s="1"/>
      <c r="K212" s="1"/>
      <c r="L212" s="1"/>
      <c r="M212" s="1"/>
      <c r="N212" s="475"/>
      <c r="O212" s="475"/>
      <c r="P212" s="85"/>
    </row>
    <row r="213" spans="6:16" x14ac:dyDescent="0.2">
      <c r="F213" s="4"/>
      <c r="G213" s="310" t="str">
        <f>VLOOKUP(G210,'STEP 3'!$J$323:$O$337,5,FALSE)</f>
        <v>Component "Please Select"</v>
      </c>
      <c r="H213" s="83"/>
      <c r="I213" s="1"/>
      <c r="J213" s="1"/>
      <c r="K213" s="1"/>
      <c r="L213" s="143"/>
      <c r="M213" s="308" t="str">
        <f>VLOOKUP(G210,'STEP 3'!$J$323:$O$337,6,FALSE)</f>
        <v>Please Select</v>
      </c>
      <c r="N213" s="308"/>
      <c r="O213" s="308"/>
      <c r="P213" s="85"/>
    </row>
    <row r="214" spans="6:16" x14ac:dyDescent="0.2">
      <c r="F214" s="4"/>
      <c r="G214" s="23" t="s">
        <v>127</v>
      </c>
      <c r="H214" s="472" t="str">
        <f>VLOOKUP(G210,'STEP 3'!$J$323:$O$337,6,FALSE)</f>
        <v>Please Select</v>
      </c>
      <c r="I214" s="472"/>
      <c r="J214" s="472"/>
      <c r="K214" s="472"/>
      <c r="L214" s="472"/>
      <c r="M214" s="472"/>
      <c r="N214" s="472"/>
      <c r="O214" s="308"/>
      <c r="P214" s="85"/>
    </row>
    <row r="215" spans="6:16" x14ac:dyDescent="0.2">
      <c r="F215" s="4"/>
      <c r="G215" s="1"/>
      <c r="H215" s="1"/>
      <c r="I215" s="1"/>
      <c r="J215" s="1"/>
      <c r="K215" s="1"/>
      <c r="L215" s="1"/>
      <c r="M215" s="1"/>
      <c r="N215" s="1"/>
      <c r="O215" s="1"/>
      <c r="P215" s="85"/>
    </row>
    <row r="216" spans="6:16" x14ac:dyDescent="0.2">
      <c r="F216" s="4"/>
      <c r="G216" s="463" t="s">
        <v>80</v>
      </c>
      <c r="H216" s="457" t="s">
        <v>86</v>
      </c>
      <c r="I216" s="458"/>
      <c r="J216" s="458"/>
      <c r="K216" s="458"/>
      <c r="L216" s="458"/>
      <c r="M216" s="458"/>
      <c r="N216" s="459"/>
      <c r="O216" s="1"/>
      <c r="P216" s="85"/>
    </row>
    <row r="217" spans="6:16" x14ac:dyDescent="0.2">
      <c r="F217" s="4"/>
      <c r="G217" s="463"/>
      <c r="H217" s="460"/>
      <c r="I217" s="461"/>
      <c r="J217" s="461"/>
      <c r="K217" s="461"/>
      <c r="L217" s="461"/>
      <c r="M217" s="461"/>
      <c r="N217" s="462"/>
      <c r="O217" s="86"/>
      <c r="P217" s="85"/>
    </row>
    <row r="218" spans="6:16" x14ac:dyDescent="0.2">
      <c r="F218" s="4"/>
      <c r="G218" s="463"/>
      <c r="H218" s="86"/>
      <c r="I218" s="86"/>
      <c r="J218" s="86"/>
      <c r="K218" s="86"/>
      <c r="L218" s="86"/>
      <c r="M218" s="1"/>
      <c r="N218" s="1"/>
      <c r="O218" s="1"/>
      <c r="P218" s="85"/>
    </row>
    <row r="219" spans="6:16" x14ac:dyDescent="0.2">
      <c r="F219" s="4"/>
      <c r="G219" s="463"/>
      <c r="H219" s="87" t="s">
        <v>9</v>
      </c>
      <c r="I219" s="86"/>
      <c r="J219" s="86"/>
      <c r="K219" s="86"/>
      <c r="L219" s="86"/>
      <c r="M219" s="1"/>
      <c r="N219" s="71" t="s">
        <v>82</v>
      </c>
      <c r="O219" s="1"/>
      <c r="P219" s="85"/>
    </row>
    <row r="220" spans="6:16" x14ac:dyDescent="0.2">
      <c r="F220" s="4"/>
      <c r="G220" s="463"/>
      <c r="H220" s="86"/>
      <c r="I220" s="86"/>
      <c r="J220" s="86"/>
      <c r="K220" s="86"/>
      <c r="L220" s="86"/>
      <c r="M220" s="1"/>
      <c r="N220" s="1"/>
      <c r="O220" s="1"/>
      <c r="P220" s="85"/>
    </row>
    <row r="221" spans="6:16" x14ac:dyDescent="0.2">
      <c r="F221" s="4"/>
      <c r="G221" s="463"/>
      <c r="H221" s="89"/>
      <c r="I221" s="87"/>
      <c r="J221" s="87"/>
      <c r="K221" s="86"/>
      <c r="L221" s="87"/>
      <c r="M221" s="113"/>
      <c r="N221" s="89"/>
      <c r="O221" s="1"/>
      <c r="P221" s="85"/>
    </row>
    <row r="222" spans="6:16" x14ac:dyDescent="0.2">
      <c r="F222" s="4"/>
      <c r="G222" s="463"/>
      <c r="H222" s="4"/>
      <c r="I222" s="4"/>
      <c r="J222" s="4"/>
      <c r="K222" s="4"/>
      <c r="L222" s="4"/>
      <c r="M222" s="4"/>
      <c r="N222" s="4"/>
      <c r="O222" s="1"/>
      <c r="P222" s="85"/>
    </row>
    <row r="223" spans="6:16" x14ac:dyDescent="0.2">
      <c r="F223" s="4"/>
      <c r="G223" s="463"/>
      <c r="H223" s="457" t="s">
        <v>84</v>
      </c>
      <c r="I223" s="458"/>
      <c r="J223" s="458"/>
      <c r="K223" s="458"/>
      <c r="L223" s="458"/>
      <c r="M223" s="458"/>
      <c r="N223" s="459"/>
      <c r="O223" s="1"/>
      <c r="P223" s="85"/>
    </row>
    <row r="224" spans="6:16" x14ac:dyDescent="0.2">
      <c r="F224" s="4"/>
      <c r="G224" s="88"/>
      <c r="H224" s="460"/>
      <c r="I224" s="461"/>
      <c r="J224" s="461"/>
      <c r="K224" s="461"/>
      <c r="L224" s="461"/>
      <c r="M224" s="461"/>
      <c r="N224" s="462"/>
      <c r="O224" s="1"/>
      <c r="P224" s="85"/>
    </row>
    <row r="225" spans="6:16" x14ac:dyDescent="0.2">
      <c r="F225" s="4"/>
      <c r="G225" s="88"/>
      <c r="H225" s="1"/>
      <c r="I225" s="1"/>
      <c r="J225" s="1"/>
      <c r="K225" s="1"/>
      <c r="L225" s="1"/>
      <c r="M225" s="1"/>
      <c r="N225" s="1"/>
      <c r="O225" s="1"/>
      <c r="P225" s="85"/>
    </row>
    <row r="226" spans="6:16" x14ac:dyDescent="0.2">
      <c r="F226" s="4"/>
      <c r="G226" s="88"/>
      <c r="H226" s="1"/>
      <c r="I226" s="1"/>
      <c r="J226" s="1"/>
      <c r="K226" s="1"/>
      <c r="L226" s="1"/>
      <c r="M226" s="1"/>
      <c r="N226" s="1"/>
      <c r="O226" s="1"/>
      <c r="P226" s="85"/>
    </row>
    <row r="227" spans="6:16" x14ac:dyDescent="0.2">
      <c r="F227" s="4"/>
      <c r="G227" s="88"/>
      <c r="H227" s="86"/>
      <c r="I227" s="86"/>
      <c r="J227" s="86"/>
      <c r="K227" s="86"/>
      <c r="L227" s="86"/>
      <c r="M227" s="1"/>
      <c r="N227" s="1"/>
      <c r="O227" s="1"/>
      <c r="P227" s="85"/>
    </row>
    <row r="228" spans="6:16" x14ac:dyDescent="0.2">
      <c r="F228" s="4"/>
      <c r="G228" s="1"/>
      <c r="H228" s="1"/>
      <c r="I228" s="1"/>
      <c r="J228" s="1"/>
      <c r="K228" s="1"/>
      <c r="L228" s="1"/>
      <c r="M228" s="1"/>
      <c r="N228" s="1"/>
      <c r="O228" s="1"/>
      <c r="P228" s="85"/>
    </row>
    <row r="229" spans="6:16" x14ac:dyDescent="0.2">
      <c r="F229" s="4"/>
      <c r="G229" s="463" t="s">
        <v>83</v>
      </c>
      <c r="H229" s="457" t="s">
        <v>86</v>
      </c>
      <c r="I229" s="458"/>
      <c r="J229" s="458"/>
      <c r="K229" s="458"/>
      <c r="L229" s="458"/>
      <c r="M229" s="458"/>
      <c r="N229" s="459"/>
      <c r="O229" s="84"/>
      <c r="P229" s="85"/>
    </row>
    <row r="230" spans="6:16" x14ac:dyDescent="0.2">
      <c r="F230" s="4"/>
      <c r="G230" s="463"/>
      <c r="H230" s="460"/>
      <c r="I230" s="461"/>
      <c r="J230" s="461"/>
      <c r="K230" s="461"/>
      <c r="L230" s="461"/>
      <c r="M230" s="461"/>
      <c r="N230" s="462"/>
      <c r="O230" s="84"/>
      <c r="P230" s="85"/>
    </row>
    <row r="231" spans="6:16" x14ac:dyDescent="0.2">
      <c r="F231" s="4"/>
      <c r="G231" s="463"/>
      <c r="H231" s="86"/>
      <c r="I231" s="86"/>
      <c r="J231" s="86"/>
      <c r="K231" s="86"/>
      <c r="L231" s="86"/>
      <c r="M231" s="1"/>
      <c r="N231" s="1"/>
      <c r="O231" s="84"/>
      <c r="P231" s="85"/>
    </row>
    <row r="232" spans="6:16" x14ac:dyDescent="0.2">
      <c r="F232" s="4"/>
      <c r="G232" s="463"/>
      <c r="H232" s="87" t="s">
        <v>9</v>
      </c>
      <c r="I232" s="86"/>
      <c r="J232" s="86"/>
      <c r="K232" s="86"/>
      <c r="L232" s="86"/>
      <c r="M232" s="1"/>
      <c r="N232" s="71" t="s">
        <v>82</v>
      </c>
      <c r="O232" s="84"/>
      <c r="P232" s="85"/>
    </row>
    <row r="233" spans="6:16" x14ac:dyDescent="0.2">
      <c r="F233" s="4"/>
      <c r="G233" s="463"/>
      <c r="H233" s="86"/>
      <c r="I233" s="86"/>
      <c r="J233" s="86"/>
      <c r="K233" s="86"/>
      <c r="L233" s="86"/>
      <c r="M233" s="1"/>
      <c r="N233" s="1"/>
      <c r="O233" s="84"/>
      <c r="P233" s="85"/>
    </row>
    <row r="234" spans="6:16" x14ac:dyDescent="0.2">
      <c r="F234" s="4"/>
      <c r="G234" s="463"/>
      <c r="H234" s="89"/>
      <c r="I234" s="87"/>
      <c r="J234" s="87"/>
      <c r="K234" s="86"/>
      <c r="L234" s="87"/>
      <c r="M234" s="113"/>
      <c r="N234" s="89"/>
      <c r="O234" s="84"/>
      <c r="P234" s="85"/>
    </row>
    <row r="235" spans="6:16" x14ac:dyDescent="0.2">
      <c r="F235" s="4"/>
      <c r="G235" s="463"/>
      <c r="H235" s="4"/>
      <c r="I235" s="4"/>
      <c r="J235" s="4"/>
      <c r="K235" s="4"/>
      <c r="L235" s="4"/>
      <c r="M235" s="4"/>
      <c r="N235" s="4"/>
      <c r="O235" s="84"/>
      <c r="P235" s="85"/>
    </row>
    <row r="236" spans="6:16" x14ac:dyDescent="0.2">
      <c r="F236" s="4"/>
      <c r="G236" s="463"/>
      <c r="H236" s="457" t="s">
        <v>84</v>
      </c>
      <c r="I236" s="458"/>
      <c r="J236" s="458"/>
      <c r="K236" s="458"/>
      <c r="L236" s="458"/>
      <c r="M236" s="458"/>
      <c r="N236" s="459"/>
      <c r="O236" s="84"/>
      <c r="P236" s="85"/>
    </row>
    <row r="237" spans="6:16" x14ac:dyDescent="0.2">
      <c r="F237" s="4"/>
      <c r="G237" s="88"/>
      <c r="H237" s="460"/>
      <c r="I237" s="461"/>
      <c r="J237" s="461"/>
      <c r="K237" s="461"/>
      <c r="L237" s="461"/>
      <c r="M237" s="461"/>
      <c r="N237" s="462"/>
      <c r="O237" s="84"/>
      <c r="P237" s="85"/>
    </row>
    <row r="238" spans="6:16" x14ac:dyDescent="0.2">
      <c r="F238" s="4"/>
      <c r="G238" s="88"/>
      <c r="H238" s="1"/>
      <c r="I238" s="1"/>
      <c r="J238" s="1"/>
      <c r="K238" s="1"/>
      <c r="L238" s="1"/>
      <c r="M238" s="1"/>
      <c r="N238" s="1"/>
      <c r="O238" s="84"/>
      <c r="P238" s="85"/>
    </row>
    <row r="239" spans="6:16" x14ac:dyDescent="0.2">
      <c r="F239" s="4"/>
      <c r="G239" s="4"/>
      <c r="H239" s="4"/>
      <c r="I239" s="4"/>
      <c r="J239" s="4"/>
      <c r="K239" s="4"/>
      <c r="L239" s="4"/>
      <c r="M239" s="4"/>
      <c r="N239" s="4"/>
      <c r="O239" s="84"/>
      <c r="P239" s="85"/>
    </row>
    <row r="240" spans="6:16" x14ac:dyDescent="0.2">
      <c r="F240" s="4"/>
      <c r="G240" s="4"/>
      <c r="H240" s="4"/>
      <c r="I240" s="4"/>
      <c r="J240" s="4"/>
      <c r="K240" s="4"/>
      <c r="L240" s="4"/>
      <c r="M240" s="4"/>
      <c r="N240" s="4"/>
      <c r="O240" s="84"/>
      <c r="P240" s="85"/>
    </row>
    <row r="241" spans="6:16" x14ac:dyDescent="0.2">
      <c r="F241" s="4"/>
      <c r="G241" s="4"/>
      <c r="H241" s="4"/>
      <c r="I241" s="4"/>
      <c r="J241" s="4"/>
      <c r="K241" s="4"/>
      <c r="L241" s="4"/>
      <c r="M241" s="4"/>
      <c r="N241" s="4"/>
      <c r="O241" s="84"/>
      <c r="P241" s="85"/>
    </row>
    <row r="242" spans="6:16" ht="12.75" customHeight="1" x14ac:dyDescent="0.2">
      <c r="F242" s="4"/>
      <c r="G242" s="474" t="str">
        <f>Data!BE16</f>
        <v>Result 6 - Please describe the intended result…</v>
      </c>
      <c r="H242" s="474"/>
      <c r="I242" s="474"/>
      <c r="J242" s="474"/>
      <c r="K242" s="474"/>
      <c r="L242" s="474"/>
      <c r="M242" s="474"/>
      <c r="N242" s="474"/>
      <c r="O242" s="474"/>
      <c r="P242" s="85"/>
    </row>
    <row r="243" spans="6:16" ht="12.75" customHeight="1" x14ac:dyDescent="0.2">
      <c r="F243" s="4"/>
      <c r="G243" s="474"/>
      <c r="H243" s="474"/>
      <c r="I243" s="474"/>
      <c r="J243" s="474"/>
      <c r="K243" s="474"/>
      <c r="L243" s="474"/>
      <c r="M243" s="474"/>
      <c r="N243" s="474"/>
      <c r="O243" s="474"/>
      <c r="P243" s="85"/>
    </row>
    <row r="244" spans="6:16" x14ac:dyDescent="0.2">
      <c r="F244" s="4"/>
      <c r="G244" s="1"/>
      <c r="H244" s="1"/>
      <c r="I244" s="1"/>
      <c r="J244" s="1"/>
      <c r="K244" s="1"/>
      <c r="L244" s="1"/>
      <c r="M244" s="1"/>
      <c r="N244" s="475"/>
      <c r="O244" s="475"/>
      <c r="P244" s="85"/>
    </row>
    <row r="245" spans="6:16" x14ac:dyDescent="0.2">
      <c r="F245" s="4"/>
      <c r="G245" s="473" t="str">
        <f>VLOOKUP(G242,'STEP 3'!$J$323:$O$337,5,FALSE)</f>
        <v>Component "Please Select"</v>
      </c>
      <c r="H245" s="473"/>
      <c r="I245" s="473"/>
      <c r="J245" s="473"/>
      <c r="K245" s="473"/>
      <c r="L245" s="473"/>
      <c r="M245" s="473"/>
      <c r="N245" s="473"/>
      <c r="O245" s="308"/>
      <c r="P245" s="85"/>
    </row>
    <row r="246" spans="6:16" x14ac:dyDescent="0.2">
      <c r="F246" s="4"/>
      <c r="G246" s="23" t="s">
        <v>127</v>
      </c>
      <c r="H246" s="472" t="str">
        <f>VLOOKUP(G242,'STEP 3'!$J$323:$O$337,6,FALSE)</f>
        <v>Please Select</v>
      </c>
      <c r="I246" s="472"/>
      <c r="J246" s="472"/>
      <c r="K246" s="472"/>
      <c r="L246" s="472"/>
      <c r="M246" s="472"/>
      <c r="N246" s="472"/>
      <c r="O246" s="308"/>
      <c r="P246" s="85"/>
    </row>
    <row r="247" spans="6:16" x14ac:dyDescent="0.2">
      <c r="F247" s="4"/>
      <c r="G247" s="1"/>
      <c r="H247" s="1"/>
      <c r="I247" s="1"/>
      <c r="J247" s="1"/>
      <c r="K247" s="1"/>
      <c r="L247" s="1"/>
      <c r="M247" s="1"/>
      <c r="N247" s="1"/>
      <c r="O247" s="1"/>
      <c r="P247" s="85"/>
    </row>
    <row r="248" spans="6:16" x14ac:dyDescent="0.2">
      <c r="F248" s="4"/>
      <c r="G248" s="463" t="s">
        <v>80</v>
      </c>
      <c r="H248" s="457" t="s">
        <v>86</v>
      </c>
      <c r="I248" s="458"/>
      <c r="J248" s="458"/>
      <c r="K248" s="458"/>
      <c r="L248" s="458"/>
      <c r="M248" s="458"/>
      <c r="N248" s="459"/>
      <c r="O248" s="1"/>
      <c r="P248" s="85"/>
    </row>
    <row r="249" spans="6:16" x14ac:dyDescent="0.2">
      <c r="F249" s="4"/>
      <c r="G249" s="463"/>
      <c r="H249" s="460"/>
      <c r="I249" s="461"/>
      <c r="J249" s="461"/>
      <c r="K249" s="461"/>
      <c r="L249" s="461"/>
      <c r="M249" s="461"/>
      <c r="N249" s="462"/>
      <c r="O249" s="86"/>
      <c r="P249" s="85"/>
    </row>
    <row r="250" spans="6:16" x14ac:dyDescent="0.2">
      <c r="F250" s="4"/>
      <c r="G250" s="463"/>
      <c r="H250" s="86"/>
      <c r="I250" s="86"/>
      <c r="J250" s="86"/>
      <c r="K250" s="86"/>
      <c r="L250" s="86"/>
      <c r="M250" s="1"/>
      <c r="N250" s="1"/>
      <c r="O250" s="1"/>
      <c r="P250" s="85"/>
    </row>
    <row r="251" spans="6:16" x14ac:dyDescent="0.2">
      <c r="F251" s="4"/>
      <c r="G251" s="463"/>
      <c r="H251" s="87" t="s">
        <v>9</v>
      </c>
      <c r="I251" s="86"/>
      <c r="J251" s="86"/>
      <c r="K251" s="86"/>
      <c r="L251" s="86"/>
      <c r="M251" s="1"/>
      <c r="N251" s="71" t="s">
        <v>82</v>
      </c>
      <c r="O251" s="1"/>
      <c r="P251" s="85"/>
    </row>
    <row r="252" spans="6:16" x14ac:dyDescent="0.2">
      <c r="F252" s="4"/>
      <c r="G252" s="463"/>
      <c r="H252" s="86"/>
      <c r="I252" s="86"/>
      <c r="J252" s="86"/>
      <c r="K252" s="86"/>
      <c r="L252" s="86"/>
      <c r="M252" s="1"/>
      <c r="N252" s="1"/>
      <c r="O252" s="1"/>
      <c r="P252" s="85"/>
    </row>
    <row r="253" spans="6:16" x14ac:dyDescent="0.2">
      <c r="F253" s="4"/>
      <c r="G253" s="463"/>
      <c r="H253" s="89"/>
      <c r="I253" s="87"/>
      <c r="J253" s="87"/>
      <c r="K253" s="86"/>
      <c r="L253" s="87"/>
      <c r="M253" s="113"/>
      <c r="N253" s="89"/>
      <c r="O253" s="1"/>
      <c r="P253" s="85"/>
    </row>
    <row r="254" spans="6:16" x14ac:dyDescent="0.2">
      <c r="F254" s="4"/>
      <c r="G254" s="463"/>
      <c r="H254" s="4"/>
      <c r="I254" s="4"/>
      <c r="J254" s="4"/>
      <c r="K254" s="4"/>
      <c r="L254" s="4"/>
      <c r="M254" s="4"/>
      <c r="N254" s="4"/>
      <c r="O254" s="1"/>
      <c r="P254" s="85"/>
    </row>
    <row r="255" spans="6:16" x14ac:dyDescent="0.2">
      <c r="F255" s="4"/>
      <c r="G255" s="463"/>
      <c r="H255" s="457" t="s">
        <v>84</v>
      </c>
      <c r="I255" s="458"/>
      <c r="J255" s="458"/>
      <c r="K255" s="458"/>
      <c r="L255" s="458"/>
      <c r="M255" s="458"/>
      <c r="N255" s="459"/>
      <c r="O255" s="1"/>
      <c r="P255" s="85"/>
    </row>
    <row r="256" spans="6:16" x14ac:dyDescent="0.2">
      <c r="F256" s="4"/>
      <c r="G256" s="88"/>
      <c r="H256" s="460"/>
      <c r="I256" s="461"/>
      <c r="J256" s="461"/>
      <c r="K256" s="461"/>
      <c r="L256" s="461"/>
      <c r="M256" s="461"/>
      <c r="N256" s="462"/>
      <c r="O256" s="1"/>
      <c r="P256" s="85"/>
    </row>
    <row r="257" spans="6:16" x14ac:dyDescent="0.2">
      <c r="F257" s="4"/>
      <c r="G257" s="88"/>
      <c r="H257" s="86"/>
      <c r="I257" s="86"/>
      <c r="J257" s="86"/>
      <c r="K257" s="86"/>
      <c r="L257" s="86"/>
      <c r="M257" s="1"/>
      <c r="N257" s="1"/>
      <c r="O257" s="1"/>
      <c r="P257" s="85"/>
    </row>
    <row r="258" spans="6:16" x14ac:dyDescent="0.2">
      <c r="F258" s="4"/>
      <c r="G258" s="88"/>
      <c r="H258" s="86"/>
      <c r="I258" s="86"/>
      <c r="J258" s="86"/>
      <c r="K258" s="86"/>
      <c r="L258" s="86"/>
      <c r="M258" s="1"/>
      <c r="N258" s="1"/>
      <c r="O258" s="1"/>
      <c r="P258" s="85"/>
    </row>
    <row r="259" spans="6:16" x14ac:dyDescent="0.2">
      <c r="F259" s="4"/>
      <c r="G259" s="88"/>
      <c r="H259" s="86"/>
      <c r="I259" s="86"/>
      <c r="J259" s="86"/>
      <c r="K259" s="86"/>
      <c r="L259" s="86"/>
      <c r="M259" s="1"/>
      <c r="N259" s="1"/>
      <c r="O259" s="1"/>
      <c r="P259" s="85"/>
    </row>
    <row r="260" spans="6:16" x14ac:dyDescent="0.2">
      <c r="F260" s="4"/>
      <c r="G260" s="1"/>
      <c r="H260" s="1"/>
      <c r="I260" s="1"/>
      <c r="J260" s="1"/>
      <c r="K260" s="1"/>
      <c r="L260" s="1"/>
      <c r="M260" s="1"/>
      <c r="N260" s="1"/>
      <c r="O260" s="1"/>
      <c r="P260" s="85"/>
    </row>
    <row r="261" spans="6:16" x14ac:dyDescent="0.2">
      <c r="F261" s="4"/>
      <c r="G261" s="463" t="s">
        <v>83</v>
      </c>
      <c r="H261" s="457" t="s">
        <v>86</v>
      </c>
      <c r="I261" s="458"/>
      <c r="J261" s="458"/>
      <c r="K261" s="458"/>
      <c r="L261" s="458"/>
      <c r="M261" s="458"/>
      <c r="N261" s="459"/>
      <c r="O261" s="84"/>
      <c r="P261" s="85"/>
    </row>
    <row r="262" spans="6:16" x14ac:dyDescent="0.2">
      <c r="F262" s="4"/>
      <c r="G262" s="463"/>
      <c r="H262" s="460"/>
      <c r="I262" s="461"/>
      <c r="J262" s="461"/>
      <c r="K262" s="461"/>
      <c r="L262" s="461"/>
      <c r="M262" s="461"/>
      <c r="N262" s="462"/>
      <c r="O262" s="84"/>
      <c r="P262" s="85"/>
    </row>
    <row r="263" spans="6:16" x14ac:dyDescent="0.2">
      <c r="F263" s="4"/>
      <c r="G263" s="463"/>
      <c r="H263" s="86"/>
      <c r="I263" s="86"/>
      <c r="J263" s="86"/>
      <c r="K263" s="86"/>
      <c r="L263" s="86"/>
      <c r="M263" s="1"/>
      <c r="N263" s="1"/>
      <c r="O263" s="84"/>
      <c r="P263" s="85"/>
    </row>
    <row r="264" spans="6:16" x14ac:dyDescent="0.2">
      <c r="F264" s="4"/>
      <c r="G264" s="463"/>
      <c r="H264" s="87" t="s">
        <v>9</v>
      </c>
      <c r="I264" s="86"/>
      <c r="J264" s="86"/>
      <c r="K264" s="86"/>
      <c r="L264" s="86"/>
      <c r="M264" s="1"/>
      <c r="N264" s="71" t="s">
        <v>82</v>
      </c>
      <c r="O264" s="84"/>
      <c r="P264" s="85"/>
    </row>
    <row r="265" spans="6:16" x14ac:dyDescent="0.2">
      <c r="F265" s="4"/>
      <c r="G265" s="463"/>
      <c r="H265" s="86"/>
      <c r="I265" s="86"/>
      <c r="J265" s="86"/>
      <c r="K265" s="86"/>
      <c r="L265" s="86"/>
      <c r="M265" s="1"/>
      <c r="N265" s="1"/>
      <c r="O265" s="84"/>
      <c r="P265" s="85"/>
    </row>
    <row r="266" spans="6:16" x14ac:dyDescent="0.2">
      <c r="F266" s="4"/>
      <c r="G266" s="463"/>
      <c r="H266" s="89"/>
      <c r="I266" s="87"/>
      <c r="J266" s="87"/>
      <c r="K266" s="86"/>
      <c r="L266" s="87"/>
      <c r="M266" s="113"/>
      <c r="N266" s="89"/>
      <c r="O266" s="84"/>
      <c r="P266" s="85"/>
    </row>
    <row r="267" spans="6:16" x14ac:dyDescent="0.2">
      <c r="F267" s="4"/>
      <c r="G267" s="463"/>
      <c r="H267" s="4"/>
      <c r="I267" s="4"/>
      <c r="J267" s="4"/>
      <c r="K267" s="4"/>
      <c r="L267" s="4"/>
      <c r="M267" s="4"/>
      <c r="N267" s="4"/>
      <c r="O267" s="84"/>
      <c r="P267" s="85"/>
    </row>
    <row r="268" spans="6:16" x14ac:dyDescent="0.2">
      <c r="F268" s="4"/>
      <c r="G268" s="463"/>
      <c r="H268" s="457" t="s">
        <v>84</v>
      </c>
      <c r="I268" s="458"/>
      <c r="J268" s="458"/>
      <c r="K268" s="458"/>
      <c r="L268" s="458"/>
      <c r="M268" s="458"/>
      <c r="N268" s="459"/>
      <c r="O268" s="84"/>
      <c r="P268" s="85"/>
    </row>
    <row r="269" spans="6:16" x14ac:dyDescent="0.2">
      <c r="F269" s="4"/>
      <c r="G269" s="88"/>
      <c r="H269" s="460"/>
      <c r="I269" s="461"/>
      <c r="J269" s="461"/>
      <c r="K269" s="461"/>
      <c r="L269" s="461"/>
      <c r="M269" s="461"/>
      <c r="N269" s="462"/>
      <c r="O269" s="84"/>
      <c r="P269" s="85"/>
    </row>
    <row r="270" spans="6:16" x14ac:dyDescent="0.2">
      <c r="F270" s="4"/>
      <c r="G270" s="88"/>
      <c r="H270" s="4"/>
      <c r="I270" s="4"/>
      <c r="J270" s="4"/>
      <c r="K270" s="4"/>
      <c r="L270" s="4"/>
      <c r="M270" s="4"/>
      <c r="N270" s="4"/>
      <c r="O270" s="84"/>
      <c r="P270" s="85"/>
    </row>
    <row r="271" spans="6:16" x14ac:dyDescent="0.2">
      <c r="F271" s="4"/>
      <c r="G271" s="4"/>
      <c r="H271" s="4"/>
      <c r="I271" s="4"/>
      <c r="J271" s="4"/>
      <c r="K271" s="4"/>
      <c r="L271" s="4"/>
      <c r="M271" s="4"/>
      <c r="N271" s="4"/>
      <c r="O271" s="84"/>
      <c r="P271" s="85"/>
    </row>
    <row r="272" spans="6:16" x14ac:dyDescent="0.2">
      <c r="F272" s="4"/>
      <c r="G272" s="4"/>
      <c r="H272" s="4"/>
      <c r="I272" s="4"/>
      <c r="J272" s="4"/>
      <c r="K272" s="4"/>
      <c r="L272" s="4"/>
      <c r="M272" s="4"/>
      <c r="N272" s="4"/>
      <c r="O272" s="84"/>
      <c r="P272" s="85"/>
    </row>
    <row r="273" spans="6:16" x14ac:dyDescent="0.2">
      <c r="F273" s="4"/>
      <c r="G273" s="4"/>
      <c r="H273" s="4"/>
      <c r="I273" s="4"/>
      <c r="J273" s="4"/>
      <c r="K273" s="4"/>
      <c r="L273" s="4"/>
      <c r="M273" s="4"/>
      <c r="N273" s="4"/>
      <c r="O273" s="84"/>
      <c r="P273" s="85"/>
    </row>
    <row r="274" spans="6:16" ht="12.75" customHeight="1" x14ac:dyDescent="0.2">
      <c r="F274" s="4"/>
      <c r="G274" s="474" t="str">
        <f>Data!BE18</f>
        <v>Result 7 - Please describe the intended result…</v>
      </c>
      <c r="H274" s="474"/>
      <c r="I274" s="474"/>
      <c r="J274" s="474"/>
      <c r="K274" s="474"/>
      <c r="L274" s="474"/>
      <c r="M274" s="474"/>
      <c r="N274" s="474"/>
      <c r="O274" s="474"/>
      <c r="P274" s="85"/>
    </row>
    <row r="275" spans="6:16" ht="12.75" customHeight="1" x14ac:dyDescent="0.2">
      <c r="F275" s="4"/>
      <c r="G275" s="474"/>
      <c r="H275" s="474"/>
      <c r="I275" s="474"/>
      <c r="J275" s="474"/>
      <c r="K275" s="474"/>
      <c r="L275" s="474"/>
      <c r="M275" s="474"/>
      <c r="N275" s="474"/>
      <c r="O275" s="474"/>
      <c r="P275" s="85"/>
    </row>
    <row r="276" spans="6:16" x14ac:dyDescent="0.2">
      <c r="F276" s="4"/>
      <c r="G276" s="1"/>
      <c r="H276" s="1"/>
      <c r="I276" s="1"/>
      <c r="J276" s="1"/>
      <c r="K276" s="1"/>
      <c r="L276" s="1"/>
      <c r="M276" s="1"/>
      <c r="N276" s="475"/>
      <c r="O276" s="475"/>
      <c r="P276" s="85"/>
    </row>
    <row r="277" spans="6:16" x14ac:dyDescent="0.2">
      <c r="F277" s="4"/>
      <c r="G277" s="473" t="str">
        <f>VLOOKUP(G274,'STEP 3'!$J$323:$O$337,5,FALSE)</f>
        <v>Component "Please Select"</v>
      </c>
      <c r="H277" s="473"/>
      <c r="I277" s="473"/>
      <c r="J277" s="473"/>
      <c r="K277" s="473"/>
      <c r="L277" s="473"/>
      <c r="M277" s="473"/>
      <c r="N277" s="473"/>
      <c r="O277" s="308"/>
      <c r="P277" s="85"/>
    </row>
    <row r="278" spans="6:16" x14ac:dyDescent="0.2">
      <c r="F278" s="4"/>
      <c r="G278" s="23" t="s">
        <v>127</v>
      </c>
      <c r="H278" s="472" t="str">
        <f>VLOOKUP(G274,'STEP 3'!$J$323:$O$337,6,FALSE)</f>
        <v>Please Select</v>
      </c>
      <c r="I278" s="472"/>
      <c r="J278" s="472"/>
      <c r="K278" s="472"/>
      <c r="L278" s="472"/>
      <c r="M278" s="472"/>
      <c r="N278" s="472"/>
      <c r="O278" s="308"/>
      <c r="P278" s="85"/>
    </row>
    <row r="279" spans="6:16" x14ac:dyDescent="0.2">
      <c r="F279" s="4"/>
      <c r="G279" s="1"/>
      <c r="H279" s="1"/>
      <c r="I279" s="1"/>
      <c r="J279" s="1"/>
      <c r="K279" s="1"/>
      <c r="L279" s="1"/>
      <c r="M279" s="1"/>
      <c r="N279" s="1"/>
      <c r="O279" s="1"/>
      <c r="P279" s="85"/>
    </row>
    <row r="280" spans="6:16" x14ac:dyDescent="0.2">
      <c r="F280" s="4"/>
      <c r="G280" s="463" t="s">
        <v>80</v>
      </c>
      <c r="H280" s="457" t="s">
        <v>86</v>
      </c>
      <c r="I280" s="458"/>
      <c r="J280" s="458"/>
      <c r="K280" s="458"/>
      <c r="L280" s="458"/>
      <c r="M280" s="458"/>
      <c r="N280" s="459"/>
      <c r="O280" s="1"/>
      <c r="P280" s="85"/>
    </row>
    <row r="281" spans="6:16" x14ac:dyDescent="0.2">
      <c r="F281" s="4"/>
      <c r="G281" s="463"/>
      <c r="H281" s="460"/>
      <c r="I281" s="461"/>
      <c r="J281" s="461"/>
      <c r="K281" s="461"/>
      <c r="L281" s="461"/>
      <c r="M281" s="461"/>
      <c r="N281" s="462"/>
      <c r="O281" s="86"/>
      <c r="P281" s="85"/>
    </row>
    <row r="282" spans="6:16" x14ac:dyDescent="0.2">
      <c r="F282" s="4"/>
      <c r="G282" s="463"/>
      <c r="H282" s="86"/>
      <c r="I282" s="86"/>
      <c r="J282" s="86"/>
      <c r="K282" s="86"/>
      <c r="L282" s="86"/>
      <c r="M282" s="1"/>
      <c r="N282" s="1"/>
      <c r="O282" s="1"/>
      <c r="P282" s="85"/>
    </row>
    <row r="283" spans="6:16" x14ac:dyDescent="0.2">
      <c r="F283" s="4"/>
      <c r="G283" s="463"/>
      <c r="H283" s="87" t="s">
        <v>9</v>
      </c>
      <c r="I283" s="86"/>
      <c r="J283" s="86"/>
      <c r="K283" s="86"/>
      <c r="L283" s="86"/>
      <c r="M283" s="1"/>
      <c r="N283" s="71" t="s">
        <v>82</v>
      </c>
      <c r="O283" s="1"/>
      <c r="P283" s="85"/>
    </row>
    <row r="284" spans="6:16" x14ac:dyDescent="0.2">
      <c r="F284" s="4"/>
      <c r="G284" s="463"/>
      <c r="H284" s="86"/>
      <c r="I284" s="86"/>
      <c r="J284" s="86"/>
      <c r="K284" s="86"/>
      <c r="L284" s="86"/>
      <c r="M284" s="1"/>
      <c r="N284" s="1"/>
      <c r="O284" s="1"/>
      <c r="P284" s="85"/>
    </row>
    <row r="285" spans="6:16" x14ac:dyDescent="0.2">
      <c r="F285" s="4"/>
      <c r="G285" s="463"/>
      <c r="H285" s="89"/>
      <c r="I285" s="87"/>
      <c r="J285" s="87"/>
      <c r="K285" s="86"/>
      <c r="L285" s="87"/>
      <c r="M285" s="113"/>
      <c r="N285" s="89"/>
      <c r="O285" s="1"/>
      <c r="P285" s="85"/>
    </row>
    <row r="286" spans="6:16" x14ac:dyDescent="0.2">
      <c r="F286" s="4"/>
      <c r="G286" s="463"/>
      <c r="H286" s="4"/>
      <c r="I286" s="4"/>
      <c r="J286" s="4"/>
      <c r="K286" s="4"/>
      <c r="L286" s="4"/>
      <c r="M286" s="4"/>
      <c r="N286" s="4"/>
      <c r="O286" s="1"/>
      <c r="P286" s="85"/>
    </row>
    <row r="287" spans="6:16" x14ac:dyDescent="0.2">
      <c r="F287" s="4"/>
      <c r="G287" s="463"/>
      <c r="H287" s="457" t="s">
        <v>84</v>
      </c>
      <c r="I287" s="458"/>
      <c r="J287" s="458"/>
      <c r="K287" s="458"/>
      <c r="L287" s="458"/>
      <c r="M287" s="458"/>
      <c r="N287" s="459"/>
      <c r="O287" s="1"/>
      <c r="P287" s="85"/>
    </row>
    <row r="288" spans="6:16" x14ac:dyDescent="0.2">
      <c r="F288" s="4"/>
      <c r="G288" s="88"/>
      <c r="H288" s="460"/>
      <c r="I288" s="461"/>
      <c r="J288" s="461"/>
      <c r="K288" s="461"/>
      <c r="L288" s="461"/>
      <c r="M288" s="461"/>
      <c r="N288" s="462"/>
      <c r="O288" s="1"/>
      <c r="P288" s="85"/>
    </row>
    <row r="289" spans="6:16" x14ac:dyDescent="0.2">
      <c r="F289" s="4"/>
      <c r="G289" s="88"/>
      <c r="H289" s="86"/>
      <c r="I289" s="86"/>
      <c r="J289" s="86"/>
      <c r="K289" s="86"/>
      <c r="L289" s="86"/>
      <c r="M289" s="86"/>
      <c r="N289" s="86"/>
      <c r="O289" s="1"/>
      <c r="P289" s="85"/>
    </row>
    <row r="290" spans="6:16" x14ac:dyDescent="0.2">
      <c r="F290" s="4"/>
      <c r="G290" s="88"/>
      <c r="H290" s="86"/>
      <c r="I290" s="86"/>
      <c r="J290" s="86"/>
      <c r="K290" s="86"/>
      <c r="L290" s="86"/>
      <c r="M290" s="86"/>
      <c r="N290" s="86"/>
      <c r="O290" s="1"/>
      <c r="P290" s="85"/>
    </row>
    <row r="291" spans="6:16" x14ac:dyDescent="0.2">
      <c r="F291" s="4"/>
      <c r="G291" s="88"/>
      <c r="H291" s="86"/>
      <c r="I291" s="86"/>
      <c r="J291" s="86"/>
      <c r="K291" s="86"/>
      <c r="L291" s="86"/>
      <c r="M291" s="1"/>
      <c r="N291" s="1"/>
      <c r="O291" s="1"/>
      <c r="P291" s="85"/>
    </row>
    <row r="292" spans="6:16" x14ac:dyDescent="0.2">
      <c r="F292" s="4"/>
      <c r="G292" s="1"/>
      <c r="H292" s="1"/>
      <c r="I292" s="1"/>
      <c r="J292" s="1"/>
      <c r="K292" s="1"/>
      <c r="L292" s="1"/>
      <c r="M292" s="1"/>
      <c r="N292" s="1"/>
      <c r="O292" s="1"/>
      <c r="P292" s="85"/>
    </row>
    <row r="293" spans="6:16" x14ac:dyDescent="0.2">
      <c r="F293" s="4"/>
      <c r="G293" s="463" t="s">
        <v>83</v>
      </c>
      <c r="H293" s="457" t="s">
        <v>86</v>
      </c>
      <c r="I293" s="458"/>
      <c r="J293" s="458"/>
      <c r="K293" s="458"/>
      <c r="L293" s="458"/>
      <c r="M293" s="458"/>
      <c r="N293" s="459"/>
      <c r="O293" s="84"/>
      <c r="P293" s="85"/>
    </row>
    <row r="294" spans="6:16" x14ac:dyDescent="0.2">
      <c r="F294" s="4"/>
      <c r="G294" s="463"/>
      <c r="H294" s="460"/>
      <c r="I294" s="461"/>
      <c r="J294" s="461"/>
      <c r="K294" s="461"/>
      <c r="L294" s="461"/>
      <c r="M294" s="461"/>
      <c r="N294" s="462"/>
      <c r="O294" s="84"/>
      <c r="P294" s="85"/>
    </row>
    <row r="295" spans="6:16" x14ac:dyDescent="0.2">
      <c r="F295" s="4"/>
      <c r="G295" s="463"/>
      <c r="H295" s="86"/>
      <c r="I295" s="86"/>
      <c r="J295" s="86"/>
      <c r="K295" s="86"/>
      <c r="L295" s="86"/>
      <c r="M295" s="1"/>
      <c r="N295" s="1"/>
      <c r="O295" s="84"/>
      <c r="P295" s="85"/>
    </row>
    <row r="296" spans="6:16" x14ac:dyDescent="0.2">
      <c r="F296" s="4"/>
      <c r="G296" s="463"/>
      <c r="H296" s="87" t="s">
        <v>9</v>
      </c>
      <c r="I296" s="86"/>
      <c r="J296" s="86"/>
      <c r="K296" s="86"/>
      <c r="L296" s="86"/>
      <c r="M296" s="1"/>
      <c r="N296" s="71" t="s">
        <v>82</v>
      </c>
      <c r="O296" s="84"/>
      <c r="P296" s="85"/>
    </row>
    <row r="297" spans="6:16" x14ac:dyDescent="0.2">
      <c r="F297" s="4"/>
      <c r="G297" s="463"/>
      <c r="H297" s="86"/>
      <c r="I297" s="86"/>
      <c r="J297" s="86"/>
      <c r="K297" s="86"/>
      <c r="L297" s="86"/>
      <c r="M297" s="1"/>
      <c r="N297" s="1"/>
      <c r="O297" s="84"/>
      <c r="P297" s="85"/>
    </row>
    <row r="298" spans="6:16" x14ac:dyDescent="0.2">
      <c r="F298" s="4"/>
      <c r="G298" s="463"/>
      <c r="H298" s="89"/>
      <c r="I298" s="87"/>
      <c r="J298" s="87"/>
      <c r="K298" s="86"/>
      <c r="L298" s="87"/>
      <c r="M298" s="113"/>
      <c r="N298" s="89"/>
      <c r="O298" s="84"/>
      <c r="P298" s="85"/>
    </row>
    <row r="299" spans="6:16" x14ac:dyDescent="0.2">
      <c r="F299" s="4"/>
      <c r="G299" s="463"/>
      <c r="H299" s="4"/>
      <c r="I299" s="4"/>
      <c r="J299" s="4"/>
      <c r="K299" s="4"/>
      <c r="L299" s="4"/>
      <c r="M299" s="4"/>
      <c r="N299" s="4"/>
      <c r="O299" s="84"/>
      <c r="P299" s="85"/>
    </row>
    <row r="300" spans="6:16" x14ac:dyDescent="0.2">
      <c r="F300" s="4"/>
      <c r="G300" s="463"/>
      <c r="H300" s="457" t="s">
        <v>84</v>
      </c>
      <c r="I300" s="458"/>
      <c r="J300" s="458"/>
      <c r="K300" s="458"/>
      <c r="L300" s="458"/>
      <c r="M300" s="458"/>
      <c r="N300" s="459"/>
      <c r="O300" s="84"/>
      <c r="P300" s="85"/>
    </row>
    <row r="301" spans="6:16" x14ac:dyDescent="0.2">
      <c r="F301" s="4"/>
      <c r="G301" s="88"/>
      <c r="H301" s="460"/>
      <c r="I301" s="461"/>
      <c r="J301" s="461"/>
      <c r="K301" s="461"/>
      <c r="L301" s="461"/>
      <c r="M301" s="461"/>
      <c r="N301" s="462"/>
      <c r="O301" s="84"/>
      <c r="P301" s="85"/>
    </row>
    <row r="302" spans="6:16" x14ac:dyDescent="0.2">
      <c r="F302" s="4"/>
      <c r="G302" s="88"/>
      <c r="H302" s="4"/>
      <c r="I302" s="4"/>
      <c r="J302" s="4"/>
      <c r="K302" s="4"/>
      <c r="L302" s="4"/>
      <c r="M302" s="4"/>
      <c r="N302" s="4"/>
      <c r="O302" s="84"/>
      <c r="P302" s="85"/>
    </row>
    <row r="303" spans="6:16" x14ac:dyDescent="0.2">
      <c r="F303" s="4"/>
      <c r="G303" s="4"/>
      <c r="H303" s="4"/>
      <c r="I303" s="4"/>
      <c r="J303" s="4"/>
      <c r="K303" s="4"/>
      <c r="L303" s="4"/>
      <c r="M303" s="4"/>
      <c r="N303" s="4"/>
      <c r="O303" s="84"/>
      <c r="P303" s="85"/>
    </row>
    <row r="304" spans="6:16" x14ac:dyDescent="0.2">
      <c r="F304" s="4"/>
      <c r="G304" s="4"/>
      <c r="H304" s="4"/>
      <c r="I304" s="4"/>
      <c r="J304" s="4"/>
      <c r="K304" s="4"/>
      <c r="L304" s="4"/>
      <c r="M304" s="4"/>
      <c r="N304" s="4"/>
      <c r="O304" s="84"/>
      <c r="P304" s="85"/>
    </row>
    <row r="305" spans="6:16" x14ac:dyDescent="0.2">
      <c r="F305" s="4"/>
      <c r="G305" s="4"/>
      <c r="H305" s="4"/>
      <c r="I305" s="4"/>
      <c r="J305" s="4"/>
      <c r="K305" s="4"/>
      <c r="L305" s="4"/>
      <c r="M305" s="4"/>
      <c r="N305" s="4"/>
      <c r="O305" s="84"/>
      <c r="P305" s="85"/>
    </row>
    <row r="306" spans="6:16" ht="12.75" customHeight="1" x14ac:dyDescent="0.2">
      <c r="F306" s="4"/>
      <c r="G306" s="474" t="str">
        <f>Data!BE20</f>
        <v>Result 8 - Please describe the intended result…</v>
      </c>
      <c r="H306" s="474"/>
      <c r="I306" s="474"/>
      <c r="J306" s="474"/>
      <c r="K306" s="474"/>
      <c r="L306" s="474"/>
      <c r="M306" s="474"/>
      <c r="N306" s="474"/>
      <c r="O306" s="474"/>
      <c r="P306" s="85"/>
    </row>
    <row r="307" spans="6:16" ht="12.75" customHeight="1" x14ac:dyDescent="0.2">
      <c r="F307" s="4"/>
      <c r="G307" s="474"/>
      <c r="H307" s="474"/>
      <c r="I307" s="474"/>
      <c r="J307" s="474"/>
      <c r="K307" s="474"/>
      <c r="L307" s="474"/>
      <c r="M307" s="474"/>
      <c r="N307" s="474"/>
      <c r="O307" s="474"/>
      <c r="P307" s="85"/>
    </row>
    <row r="308" spans="6:16" x14ac:dyDescent="0.2">
      <c r="F308" s="4"/>
      <c r="G308" s="1"/>
      <c r="H308" s="1"/>
      <c r="I308" s="1"/>
      <c r="J308" s="1"/>
      <c r="K308" s="1"/>
      <c r="L308" s="1"/>
      <c r="M308" s="1"/>
      <c r="N308" s="475"/>
      <c r="O308" s="475"/>
      <c r="P308" s="85"/>
    </row>
    <row r="309" spans="6:16" x14ac:dyDescent="0.2">
      <c r="F309" s="4"/>
      <c r="G309" s="473" t="str">
        <f>VLOOKUP(G306,'STEP 3'!$J$323:$O$337,5,FALSE)</f>
        <v>Component "Please Select"</v>
      </c>
      <c r="H309" s="473"/>
      <c r="I309" s="473"/>
      <c r="J309" s="473"/>
      <c r="K309" s="473"/>
      <c r="L309" s="473"/>
      <c r="M309" s="473"/>
      <c r="N309" s="473"/>
      <c r="O309" s="308"/>
      <c r="P309" s="85"/>
    </row>
    <row r="310" spans="6:16" x14ac:dyDescent="0.2">
      <c r="F310" s="4"/>
      <c r="G310" s="23" t="s">
        <v>127</v>
      </c>
      <c r="H310" s="472" t="str">
        <f>VLOOKUP(G306,'STEP 3'!$J$323:$O$337,6,FALSE)</f>
        <v>Please Select</v>
      </c>
      <c r="I310" s="472"/>
      <c r="J310" s="472"/>
      <c r="K310" s="472"/>
      <c r="L310" s="472"/>
      <c r="M310" s="472"/>
      <c r="N310" s="472"/>
      <c r="O310" s="308"/>
      <c r="P310" s="85"/>
    </row>
    <row r="311" spans="6:16" x14ac:dyDescent="0.2">
      <c r="F311" s="4"/>
      <c r="G311" s="1"/>
      <c r="H311" s="1"/>
      <c r="I311" s="1"/>
      <c r="J311" s="1"/>
      <c r="K311" s="1"/>
      <c r="L311" s="1"/>
      <c r="M311" s="1"/>
      <c r="N311" s="1"/>
      <c r="O311" s="1"/>
      <c r="P311" s="85"/>
    </row>
    <row r="312" spans="6:16" x14ac:dyDescent="0.2">
      <c r="F312" s="4"/>
      <c r="G312" s="463" t="s">
        <v>80</v>
      </c>
      <c r="H312" s="457" t="s">
        <v>86</v>
      </c>
      <c r="I312" s="458"/>
      <c r="J312" s="458"/>
      <c r="K312" s="458"/>
      <c r="L312" s="458"/>
      <c r="M312" s="458"/>
      <c r="N312" s="459"/>
      <c r="O312" s="1"/>
      <c r="P312" s="85"/>
    </row>
    <row r="313" spans="6:16" x14ac:dyDescent="0.2">
      <c r="F313" s="4"/>
      <c r="G313" s="463"/>
      <c r="H313" s="460"/>
      <c r="I313" s="461"/>
      <c r="J313" s="461"/>
      <c r="K313" s="461"/>
      <c r="L313" s="461"/>
      <c r="M313" s="461"/>
      <c r="N313" s="462"/>
      <c r="O313" s="86"/>
      <c r="P313" s="85"/>
    </row>
    <row r="314" spans="6:16" x14ac:dyDescent="0.2">
      <c r="F314" s="4"/>
      <c r="G314" s="463"/>
      <c r="H314" s="86"/>
      <c r="I314" s="86"/>
      <c r="J314" s="86"/>
      <c r="K314" s="86"/>
      <c r="L314" s="86"/>
      <c r="M314" s="1"/>
      <c r="N314" s="1"/>
      <c r="O314" s="1"/>
      <c r="P314" s="85"/>
    </row>
    <row r="315" spans="6:16" x14ac:dyDescent="0.2">
      <c r="F315" s="4"/>
      <c r="G315" s="463"/>
      <c r="H315" s="87" t="s">
        <v>9</v>
      </c>
      <c r="I315" s="86"/>
      <c r="J315" s="86"/>
      <c r="K315" s="86"/>
      <c r="L315" s="86"/>
      <c r="M315" s="1"/>
      <c r="N315" s="71" t="s">
        <v>82</v>
      </c>
      <c r="O315" s="1"/>
      <c r="P315" s="85"/>
    </row>
    <row r="316" spans="6:16" x14ac:dyDescent="0.2">
      <c r="F316" s="4"/>
      <c r="G316" s="463"/>
      <c r="H316" s="86"/>
      <c r="I316" s="86"/>
      <c r="J316" s="86"/>
      <c r="K316" s="86"/>
      <c r="L316" s="86"/>
      <c r="M316" s="1"/>
      <c r="N316" s="1"/>
      <c r="O316" s="1"/>
      <c r="P316" s="85"/>
    </row>
    <row r="317" spans="6:16" x14ac:dyDescent="0.2">
      <c r="F317" s="4"/>
      <c r="G317" s="463"/>
      <c r="H317" s="89"/>
      <c r="I317" s="87"/>
      <c r="J317" s="87"/>
      <c r="K317" s="86"/>
      <c r="L317" s="87"/>
      <c r="M317" s="113"/>
      <c r="N317" s="89"/>
      <c r="O317" s="1"/>
      <c r="P317" s="85"/>
    </row>
    <row r="318" spans="6:16" x14ac:dyDescent="0.2">
      <c r="F318" s="4"/>
      <c r="G318" s="463"/>
      <c r="H318" s="4"/>
      <c r="I318" s="4"/>
      <c r="J318" s="4"/>
      <c r="K318" s="4"/>
      <c r="L318" s="4"/>
      <c r="M318" s="4"/>
      <c r="N318" s="4"/>
      <c r="O318" s="1"/>
      <c r="P318" s="85"/>
    </row>
    <row r="319" spans="6:16" x14ac:dyDescent="0.2">
      <c r="F319" s="4"/>
      <c r="G319" s="463"/>
      <c r="H319" s="457" t="s">
        <v>84</v>
      </c>
      <c r="I319" s="458"/>
      <c r="J319" s="458"/>
      <c r="K319" s="458"/>
      <c r="L319" s="458"/>
      <c r="M319" s="458"/>
      <c r="N319" s="459"/>
      <c r="O319" s="1"/>
      <c r="P319" s="85"/>
    </row>
    <row r="320" spans="6:16" x14ac:dyDescent="0.2">
      <c r="F320" s="4"/>
      <c r="G320" s="88"/>
      <c r="H320" s="460"/>
      <c r="I320" s="461"/>
      <c r="J320" s="461"/>
      <c r="K320" s="461"/>
      <c r="L320" s="461"/>
      <c r="M320" s="461"/>
      <c r="N320" s="462"/>
      <c r="O320" s="1"/>
      <c r="P320" s="85"/>
    </row>
    <row r="321" spans="6:16" x14ac:dyDescent="0.2">
      <c r="F321" s="4"/>
      <c r="G321" s="88"/>
      <c r="H321" s="86"/>
      <c r="I321" s="86"/>
      <c r="J321" s="86"/>
      <c r="K321" s="86"/>
      <c r="L321" s="86"/>
      <c r="M321" s="86"/>
      <c r="N321" s="86"/>
      <c r="O321" s="1"/>
      <c r="P321" s="85"/>
    </row>
    <row r="322" spans="6:16" x14ac:dyDescent="0.2">
      <c r="F322" s="4"/>
      <c r="G322" s="88"/>
      <c r="H322" s="86"/>
      <c r="I322" s="86"/>
      <c r="J322" s="86"/>
      <c r="K322" s="86"/>
      <c r="L322" s="86"/>
      <c r="M322" s="86"/>
      <c r="N322" s="86"/>
      <c r="O322" s="1"/>
      <c r="P322" s="85"/>
    </row>
    <row r="323" spans="6:16" x14ac:dyDescent="0.2">
      <c r="F323" s="4"/>
      <c r="G323" s="88"/>
      <c r="H323" s="86"/>
      <c r="I323" s="86"/>
      <c r="J323" s="86"/>
      <c r="K323" s="86"/>
      <c r="L323" s="86"/>
      <c r="M323" s="1"/>
      <c r="N323" s="1"/>
      <c r="O323" s="1"/>
      <c r="P323" s="85"/>
    </row>
    <row r="324" spans="6:16" x14ac:dyDescent="0.2">
      <c r="F324" s="4"/>
      <c r="G324" s="1"/>
      <c r="H324" s="1"/>
      <c r="I324" s="1"/>
      <c r="J324" s="1"/>
      <c r="K324" s="1"/>
      <c r="L324" s="1"/>
      <c r="M324" s="1"/>
      <c r="N324" s="1"/>
      <c r="O324" s="1"/>
      <c r="P324" s="85"/>
    </row>
    <row r="325" spans="6:16" x14ac:dyDescent="0.2">
      <c r="F325" s="4"/>
      <c r="G325" s="463" t="s">
        <v>83</v>
      </c>
      <c r="H325" s="457" t="s">
        <v>86</v>
      </c>
      <c r="I325" s="458"/>
      <c r="J325" s="458"/>
      <c r="K325" s="458"/>
      <c r="L325" s="458"/>
      <c r="M325" s="458"/>
      <c r="N325" s="459"/>
      <c r="O325" s="84"/>
      <c r="P325" s="85"/>
    </row>
    <row r="326" spans="6:16" x14ac:dyDescent="0.2">
      <c r="F326" s="4"/>
      <c r="G326" s="463"/>
      <c r="H326" s="460"/>
      <c r="I326" s="461"/>
      <c r="J326" s="461"/>
      <c r="K326" s="461"/>
      <c r="L326" s="461"/>
      <c r="M326" s="461"/>
      <c r="N326" s="462"/>
      <c r="O326" s="84"/>
      <c r="P326" s="85"/>
    </row>
    <row r="327" spans="6:16" x14ac:dyDescent="0.2">
      <c r="F327" s="4"/>
      <c r="G327" s="463"/>
      <c r="H327" s="86"/>
      <c r="I327" s="86"/>
      <c r="J327" s="86"/>
      <c r="K327" s="86"/>
      <c r="L327" s="86"/>
      <c r="M327" s="1"/>
      <c r="N327" s="1"/>
      <c r="O327" s="84"/>
      <c r="P327" s="85"/>
    </row>
    <row r="328" spans="6:16" x14ac:dyDescent="0.2">
      <c r="F328" s="4"/>
      <c r="G328" s="463"/>
      <c r="H328" s="87" t="s">
        <v>9</v>
      </c>
      <c r="I328" s="86"/>
      <c r="J328" s="86"/>
      <c r="K328" s="86"/>
      <c r="L328" s="86"/>
      <c r="M328" s="1"/>
      <c r="N328" s="71" t="s">
        <v>82</v>
      </c>
      <c r="O328" s="84"/>
      <c r="P328" s="85"/>
    </row>
    <row r="329" spans="6:16" x14ac:dyDescent="0.2">
      <c r="F329" s="4"/>
      <c r="G329" s="463"/>
      <c r="H329" s="86"/>
      <c r="I329" s="86"/>
      <c r="J329" s="86"/>
      <c r="K329" s="86"/>
      <c r="L329" s="86"/>
      <c r="M329" s="1"/>
      <c r="N329" s="1"/>
      <c r="O329" s="84"/>
      <c r="P329" s="85"/>
    </row>
    <row r="330" spans="6:16" x14ac:dyDescent="0.2">
      <c r="F330" s="4"/>
      <c r="G330" s="463"/>
      <c r="H330" s="89"/>
      <c r="I330" s="87"/>
      <c r="J330" s="87"/>
      <c r="K330" s="86"/>
      <c r="L330" s="87"/>
      <c r="M330" s="113"/>
      <c r="N330" s="89"/>
      <c r="O330" s="84"/>
      <c r="P330" s="85"/>
    </row>
    <row r="331" spans="6:16" x14ac:dyDescent="0.2">
      <c r="F331" s="4"/>
      <c r="G331" s="463"/>
      <c r="H331" s="4"/>
      <c r="I331" s="4"/>
      <c r="J331" s="4"/>
      <c r="K331" s="4"/>
      <c r="L331" s="4"/>
      <c r="M331" s="4"/>
      <c r="N331" s="4"/>
      <c r="O331" s="84"/>
      <c r="P331" s="85"/>
    </row>
    <row r="332" spans="6:16" x14ac:dyDescent="0.2">
      <c r="F332" s="4"/>
      <c r="G332" s="463"/>
      <c r="H332" s="457" t="s">
        <v>84</v>
      </c>
      <c r="I332" s="458"/>
      <c r="J332" s="458"/>
      <c r="K332" s="458"/>
      <c r="L332" s="458"/>
      <c r="M332" s="458"/>
      <c r="N332" s="459"/>
      <c r="O332" s="84"/>
      <c r="P332" s="85"/>
    </row>
    <row r="333" spans="6:16" x14ac:dyDescent="0.2">
      <c r="F333" s="4"/>
      <c r="G333" s="88"/>
      <c r="H333" s="460"/>
      <c r="I333" s="461"/>
      <c r="J333" s="461"/>
      <c r="K333" s="461"/>
      <c r="L333" s="461"/>
      <c r="M333" s="461"/>
      <c r="N333" s="462"/>
      <c r="O333" s="84"/>
      <c r="P333" s="85"/>
    </row>
    <row r="334" spans="6:16" x14ac:dyDescent="0.2">
      <c r="F334" s="4"/>
      <c r="G334" s="88"/>
      <c r="H334" s="4"/>
      <c r="I334" s="4"/>
      <c r="J334" s="4"/>
      <c r="K334" s="4"/>
      <c r="L334" s="4"/>
      <c r="M334" s="4"/>
      <c r="N334" s="4"/>
      <c r="O334" s="84"/>
      <c r="P334" s="85"/>
    </row>
    <row r="335" spans="6:16" x14ac:dyDescent="0.2">
      <c r="F335" s="4"/>
      <c r="G335" s="4"/>
      <c r="H335" s="4"/>
      <c r="I335" s="4"/>
      <c r="J335" s="4"/>
      <c r="K335" s="4"/>
      <c r="L335" s="4"/>
      <c r="M335" s="4"/>
      <c r="N335" s="4"/>
      <c r="O335" s="84"/>
      <c r="P335" s="85"/>
    </row>
    <row r="336" spans="6:16" x14ac:dyDescent="0.2">
      <c r="F336" s="4"/>
      <c r="G336" s="4"/>
      <c r="H336" s="4"/>
      <c r="I336" s="4"/>
      <c r="J336" s="4"/>
      <c r="K336" s="4"/>
      <c r="L336" s="4"/>
      <c r="M336" s="4"/>
      <c r="N336" s="4"/>
      <c r="O336" s="84"/>
      <c r="P336" s="85"/>
    </row>
    <row r="337" spans="6:16" x14ac:dyDescent="0.2">
      <c r="F337" s="4"/>
      <c r="G337" s="4"/>
      <c r="H337" s="4"/>
      <c r="I337" s="4"/>
      <c r="J337" s="4"/>
      <c r="K337" s="4"/>
      <c r="L337" s="4"/>
      <c r="M337" s="4"/>
      <c r="N337" s="4"/>
      <c r="O337" s="84"/>
      <c r="P337" s="85"/>
    </row>
    <row r="338" spans="6:16" ht="12.75" customHeight="1" x14ac:dyDescent="0.2">
      <c r="F338" s="4"/>
      <c r="G338" s="474" t="str">
        <f>Data!BE22</f>
        <v>Result 9 - Please describe the intended result…</v>
      </c>
      <c r="H338" s="474"/>
      <c r="I338" s="474"/>
      <c r="J338" s="474"/>
      <c r="K338" s="474"/>
      <c r="L338" s="474"/>
      <c r="M338" s="474"/>
      <c r="N338" s="474"/>
      <c r="O338" s="474"/>
      <c r="P338" s="85"/>
    </row>
    <row r="339" spans="6:16" ht="12.75" customHeight="1" x14ac:dyDescent="0.2">
      <c r="F339" s="4"/>
      <c r="G339" s="474"/>
      <c r="H339" s="474"/>
      <c r="I339" s="474"/>
      <c r="J339" s="474"/>
      <c r="K339" s="474"/>
      <c r="L339" s="474"/>
      <c r="M339" s="474"/>
      <c r="N339" s="474"/>
      <c r="O339" s="474"/>
      <c r="P339" s="85"/>
    </row>
    <row r="340" spans="6:16" x14ac:dyDescent="0.2">
      <c r="F340" s="4"/>
      <c r="G340" s="1"/>
      <c r="H340" s="1"/>
      <c r="I340" s="1"/>
      <c r="J340" s="1"/>
      <c r="K340" s="1"/>
      <c r="L340" s="1"/>
      <c r="M340" s="1"/>
      <c r="N340" s="475"/>
      <c r="O340" s="475"/>
      <c r="P340" s="85"/>
    </row>
    <row r="341" spans="6:16" x14ac:dyDescent="0.2">
      <c r="F341" s="4"/>
      <c r="G341" s="473" t="str">
        <f>VLOOKUP(G338,'STEP 3'!$J$323:$O$337,5,FALSE)</f>
        <v>Component "Please Select"</v>
      </c>
      <c r="H341" s="473"/>
      <c r="I341" s="473"/>
      <c r="J341" s="473"/>
      <c r="K341" s="473"/>
      <c r="L341" s="473"/>
      <c r="M341" s="473"/>
      <c r="N341" s="473"/>
      <c r="O341" s="308"/>
      <c r="P341" s="85"/>
    </row>
    <row r="342" spans="6:16" x14ac:dyDescent="0.2">
      <c r="F342" s="4"/>
      <c r="G342" s="23" t="s">
        <v>127</v>
      </c>
      <c r="H342" s="472" t="str">
        <f>VLOOKUP(G338,'STEP 3'!$J$323:$O$337,6,FALSE)</f>
        <v>Please Select</v>
      </c>
      <c r="I342" s="472"/>
      <c r="J342" s="472"/>
      <c r="K342" s="472"/>
      <c r="L342" s="472"/>
      <c r="M342" s="472"/>
      <c r="N342" s="472"/>
      <c r="O342" s="308"/>
      <c r="P342" s="85"/>
    </row>
    <row r="343" spans="6:16" x14ac:dyDescent="0.2">
      <c r="F343" s="4"/>
      <c r="G343" s="1"/>
      <c r="H343" s="1"/>
      <c r="I343" s="1"/>
      <c r="J343" s="1"/>
      <c r="K343" s="1"/>
      <c r="L343" s="1"/>
      <c r="M343" s="1"/>
      <c r="N343" s="1"/>
      <c r="O343" s="1"/>
      <c r="P343" s="85"/>
    </row>
    <row r="344" spans="6:16" x14ac:dyDescent="0.2">
      <c r="F344" s="4"/>
      <c r="G344" s="463" t="s">
        <v>80</v>
      </c>
      <c r="H344" s="457" t="s">
        <v>86</v>
      </c>
      <c r="I344" s="458"/>
      <c r="J344" s="458"/>
      <c r="K344" s="458"/>
      <c r="L344" s="458"/>
      <c r="M344" s="458"/>
      <c r="N344" s="459"/>
      <c r="O344" s="1"/>
      <c r="P344" s="85"/>
    </row>
    <row r="345" spans="6:16" x14ac:dyDescent="0.2">
      <c r="F345" s="4"/>
      <c r="G345" s="463"/>
      <c r="H345" s="460"/>
      <c r="I345" s="461"/>
      <c r="J345" s="461"/>
      <c r="K345" s="461"/>
      <c r="L345" s="461"/>
      <c r="M345" s="461"/>
      <c r="N345" s="462"/>
      <c r="O345" s="86"/>
      <c r="P345" s="85"/>
    </row>
    <row r="346" spans="6:16" x14ac:dyDescent="0.2">
      <c r="F346" s="4"/>
      <c r="G346" s="463"/>
      <c r="H346" s="86"/>
      <c r="I346" s="86"/>
      <c r="J346" s="86"/>
      <c r="K346" s="86"/>
      <c r="L346" s="86"/>
      <c r="M346" s="1"/>
      <c r="N346" s="1"/>
      <c r="O346" s="1"/>
      <c r="P346" s="85"/>
    </row>
    <row r="347" spans="6:16" x14ac:dyDescent="0.2">
      <c r="F347" s="4"/>
      <c r="G347" s="463"/>
      <c r="H347" s="87" t="s">
        <v>9</v>
      </c>
      <c r="I347" s="86"/>
      <c r="J347" s="86"/>
      <c r="K347" s="86"/>
      <c r="L347" s="86"/>
      <c r="M347" s="1"/>
      <c r="N347" s="71" t="s">
        <v>82</v>
      </c>
      <c r="O347" s="1"/>
      <c r="P347" s="85"/>
    </row>
    <row r="348" spans="6:16" x14ac:dyDescent="0.2">
      <c r="F348" s="4"/>
      <c r="G348" s="463"/>
      <c r="H348" s="86"/>
      <c r="I348" s="86"/>
      <c r="J348" s="86"/>
      <c r="K348" s="86"/>
      <c r="L348" s="86"/>
      <c r="M348" s="1"/>
      <c r="N348" s="1"/>
      <c r="O348" s="1"/>
      <c r="P348" s="85"/>
    </row>
    <row r="349" spans="6:16" x14ac:dyDescent="0.2">
      <c r="F349" s="4"/>
      <c r="G349" s="463"/>
      <c r="H349" s="89"/>
      <c r="I349" s="87"/>
      <c r="J349" s="87"/>
      <c r="K349" s="86"/>
      <c r="L349" s="87"/>
      <c r="M349" s="113"/>
      <c r="N349" s="89"/>
      <c r="O349" s="1"/>
      <c r="P349" s="85"/>
    </row>
    <row r="350" spans="6:16" x14ac:dyDescent="0.2">
      <c r="F350" s="4"/>
      <c r="G350" s="463"/>
      <c r="H350" s="4"/>
      <c r="I350" s="4"/>
      <c r="J350" s="4"/>
      <c r="K350" s="4"/>
      <c r="L350" s="4"/>
      <c r="M350" s="4"/>
      <c r="N350" s="4"/>
      <c r="O350" s="1"/>
      <c r="P350" s="85"/>
    </row>
    <row r="351" spans="6:16" x14ac:dyDescent="0.2">
      <c r="F351" s="4"/>
      <c r="G351" s="463"/>
      <c r="H351" s="457" t="s">
        <v>84</v>
      </c>
      <c r="I351" s="458"/>
      <c r="J351" s="458"/>
      <c r="K351" s="458"/>
      <c r="L351" s="458"/>
      <c r="M351" s="458"/>
      <c r="N351" s="459"/>
      <c r="O351" s="1"/>
      <c r="P351" s="85"/>
    </row>
    <row r="352" spans="6:16" x14ac:dyDescent="0.2">
      <c r="F352" s="4"/>
      <c r="G352" s="88"/>
      <c r="H352" s="460"/>
      <c r="I352" s="461"/>
      <c r="J352" s="461"/>
      <c r="K352" s="461"/>
      <c r="L352" s="461"/>
      <c r="M352" s="461"/>
      <c r="N352" s="462"/>
      <c r="O352" s="1"/>
      <c r="P352" s="85"/>
    </row>
    <row r="353" spans="6:16" x14ac:dyDescent="0.2">
      <c r="F353" s="4"/>
      <c r="G353" s="88"/>
      <c r="H353" s="86"/>
      <c r="I353" s="86"/>
      <c r="J353" s="86"/>
      <c r="K353" s="86"/>
      <c r="L353" s="86"/>
      <c r="M353" s="86"/>
      <c r="N353" s="86"/>
      <c r="O353" s="1"/>
      <c r="P353" s="85"/>
    </row>
    <row r="354" spans="6:16" x14ac:dyDescent="0.2">
      <c r="F354" s="4"/>
      <c r="G354" s="88"/>
      <c r="H354" s="86"/>
      <c r="I354" s="86"/>
      <c r="J354" s="86"/>
      <c r="K354" s="86"/>
      <c r="L354" s="86"/>
      <c r="M354" s="86"/>
      <c r="N354" s="86"/>
      <c r="O354" s="1"/>
      <c r="P354" s="85"/>
    </row>
    <row r="355" spans="6:16" x14ac:dyDescent="0.2">
      <c r="F355" s="4"/>
      <c r="G355" s="88"/>
      <c r="H355" s="86"/>
      <c r="I355" s="86"/>
      <c r="J355" s="86"/>
      <c r="K355" s="86"/>
      <c r="L355" s="86"/>
      <c r="M355" s="1"/>
      <c r="N355" s="1"/>
      <c r="O355" s="1"/>
      <c r="P355" s="85"/>
    </row>
    <row r="356" spans="6:16" x14ac:dyDescent="0.2">
      <c r="F356" s="4"/>
      <c r="G356" s="1"/>
      <c r="H356" s="1"/>
      <c r="I356" s="1"/>
      <c r="J356" s="1"/>
      <c r="K356" s="1"/>
      <c r="L356" s="1"/>
      <c r="M356" s="1"/>
      <c r="N356" s="1"/>
      <c r="O356" s="1"/>
      <c r="P356" s="85"/>
    </row>
    <row r="357" spans="6:16" x14ac:dyDescent="0.2">
      <c r="F357" s="4"/>
      <c r="G357" s="463" t="s">
        <v>83</v>
      </c>
      <c r="H357" s="457" t="s">
        <v>86</v>
      </c>
      <c r="I357" s="458"/>
      <c r="J357" s="458"/>
      <c r="K357" s="458"/>
      <c r="L357" s="458"/>
      <c r="M357" s="458"/>
      <c r="N357" s="459"/>
      <c r="O357" s="84"/>
      <c r="P357" s="85"/>
    </row>
    <row r="358" spans="6:16" x14ac:dyDescent="0.2">
      <c r="F358" s="4"/>
      <c r="G358" s="463"/>
      <c r="H358" s="460"/>
      <c r="I358" s="461"/>
      <c r="J358" s="461"/>
      <c r="K358" s="461"/>
      <c r="L358" s="461"/>
      <c r="M358" s="461"/>
      <c r="N358" s="462"/>
      <c r="O358" s="84"/>
      <c r="P358" s="85"/>
    </row>
    <row r="359" spans="6:16" x14ac:dyDescent="0.2">
      <c r="F359" s="4"/>
      <c r="G359" s="463"/>
      <c r="H359" s="86"/>
      <c r="I359" s="86"/>
      <c r="J359" s="86"/>
      <c r="K359" s="86"/>
      <c r="L359" s="86"/>
      <c r="M359" s="1"/>
      <c r="N359" s="1"/>
      <c r="O359" s="84"/>
      <c r="P359" s="85"/>
    </row>
    <row r="360" spans="6:16" x14ac:dyDescent="0.2">
      <c r="F360" s="4"/>
      <c r="G360" s="463"/>
      <c r="H360" s="87" t="s">
        <v>9</v>
      </c>
      <c r="I360" s="86"/>
      <c r="J360" s="86"/>
      <c r="K360" s="86"/>
      <c r="L360" s="86"/>
      <c r="M360" s="1"/>
      <c r="N360" s="71" t="s">
        <v>82</v>
      </c>
      <c r="O360" s="84"/>
      <c r="P360" s="85"/>
    </row>
    <row r="361" spans="6:16" x14ac:dyDescent="0.2">
      <c r="F361" s="4"/>
      <c r="G361" s="463"/>
      <c r="H361" s="86"/>
      <c r="I361" s="86"/>
      <c r="J361" s="86"/>
      <c r="K361" s="86"/>
      <c r="L361" s="86"/>
      <c r="M361" s="1"/>
      <c r="N361" s="1"/>
      <c r="O361" s="84"/>
      <c r="P361" s="85"/>
    </row>
    <row r="362" spans="6:16" x14ac:dyDescent="0.2">
      <c r="F362" s="4"/>
      <c r="G362" s="463"/>
      <c r="H362" s="89"/>
      <c r="I362" s="87"/>
      <c r="J362" s="87"/>
      <c r="K362" s="86"/>
      <c r="L362" s="87"/>
      <c r="M362" s="113"/>
      <c r="N362" s="89"/>
      <c r="O362" s="84"/>
      <c r="P362" s="85"/>
    </row>
    <row r="363" spans="6:16" x14ac:dyDescent="0.2">
      <c r="F363" s="4"/>
      <c r="G363" s="463"/>
      <c r="H363" s="4"/>
      <c r="I363" s="4"/>
      <c r="J363" s="4"/>
      <c r="K363" s="4"/>
      <c r="L363" s="4"/>
      <c r="M363" s="4"/>
      <c r="N363" s="4"/>
      <c r="O363" s="84"/>
      <c r="P363" s="85"/>
    </row>
    <row r="364" spans="6:16" x14ac:dyDescent="0.2">
      <c r="F364" s="4"/>
      <c r="G364" s="463"/>
      <c r="H364" s="457" t="s">
        <v>84</v>
      </c>
      <c r="I364" s="458"/>
      <c r="J364" s="458"/>
      <c r="K364" s="458"/>
      <c r="L364" s="458"/>
      <c r="M364" s="458"/>
      <c r="N364" s="459"/>
      <c r="O364" s="84"/>
      <c r="P364" s="85"/>
    </row>
    <row r="365" spans="6:16" x14ac:dyDescent="0.2">
      <c r="F365" s="4"/>
      <c r="G365" s="88"/>
      <c r="H365" s="460"/>
      <c r="I365" s="461"/>
      <c r="J365" s="461"/>
      <c r="K365" s="461"/>
      <c r="L365" s="461"/>
      <c r="M365" s="461"/>
      <c r="N365" s="462"/>
      <c r="O365" s="84"/>
      <c r="P365" s="85"/>
    </row>
    <row r="366" spans="6:16" x14ac:dyDescent="0.2">
      <c r="F366" s="4"/>
      <c r="G366" s="88"/>
      <c r="H366" s="4"/>
      <c r="I366" s="4"/>
      <c r="J366" s="4"/>
      <c r="K366" s="4"/>
      <c r="L366" s="4"/>
      <c r="M366" s="4"/>
      <c r="N366" s="4"/>
      <c r="O366" s="84"/>
      <c r="P366" s="85"/>
    </row>
    <row r="367" spans="6:16" x14ac:dyDescent="0.2">
      <c r="F367" s="4"/>
      <c r="G367" s="4"/>
      <c r="H367" s="4"/>
      <c r="I367" s="4"/>
      <c r="J367" s="4"/>
      <c r="K367" s="4"/>
      <c r="L367" s="4"/>
      <c r="M367" s="4"/>
      <c r="N367" s="4"/>
      <c r="O367" s="84"/>
      <c r="P367" s="85"/>
    </row>
    <row r="368" spans="6:16" x14ac:dyDescent="0.2">
      <c r="F368" s="4"/>
      <c r="G368" s="4"/>
      <c r="H368" s="4"/>
      <c r="I368" s="4"/>
      <c r="J368" s="4"/>
      <c r="K368" s="4"/>
      <c r="L368" s="4"/>
      <c r="M368" s="4"/>
      <c r="N368" s="4"/>
      <c r="O368" s="84"/>
      <c r="P368" s="85"/>
    </row>
    <row r="369" spans="6:16" x14ac:dyDescent="0.2">
      <c r="F369" s="4"/>
      <c r="G369" s="4"/>
      <c r="H369" s="4"/>
      <c r="I369" s="4"/>
      <c r="J369" s="4"/>
      <c r="K369" s="4"/>
      <c r="L369" s="4"/>
      <c r="M369" s="4"/>
      <c r="N369" s="4"/>
      <c r="O369" s="84"/>
      <c r="P369" s="85"/>
    </row>
    <row r="370" spans="6:16" ht="12.75" customHeight="1" x14ac:dyDescent="0.2">
      <c r="F370" s="4"/>
      <c r="G370" s="474" t="str">
        <f>Data!BE24</f>
        <v>Result 10 - Please describe the intended result…</v>
      </c>
      <c r="H370" s="474"/>
      <c r="I370" s="474"/>
      <c r="J370" s="474"/>
      <c r="K370" s="474"/>
      <c r="L370" s="474"/>
      <c r="M370" s="474"/>
      <c r="N370" s="474"/>
      <c r="O370" s="474"/>
      <c r="P370" s="85"/>
    </row>
    <row r="371" spans="6:16" ht="12.75" customHeight="1" x14ac:dyDescent="0.2">
      <c r="F371" s="4"/>
      <c r="G371" s="474"/>
      <c r="H371" s="474"/>
      <c r="I371" s="474"/>
      <c r="J371" s="474"/>
      <c r="K371" s="474"/>
      <c r="L371" s="474"/>
      <c r="M371" s="474"/>
      <c r="N371" s="474"/>
      <c r="O371" s="474"/>
      <c r="P371" s="85"/>
    </row>
    <row r="372" spans="6:16" x14ac:dyDescent="0.2">
      <c r="F372" s="4"/>
      <c r="G372" s="1"/>
      <c r="H372" s="1"/>
      <c r="I372" s="1"/>
      <c r="J372" s="1"/>
      <c r="K372" s="1"/>
      <c r="L372" s="1"/>
      <c r="M372" s="1"/>
      <c r="N372" s="475"/>
      <c r="O372" s="475"/>
      <c r="P372" s="85"/>
    </row>
    <row r="373" spans="6:16" x14ac:dyDescent="0.2">
      <c r="F373" s="4"/>
      <c r="G373" s="473" t="str">
        <f>VLOOKUP(G370,'STEP 3'!$J$323:$O$337,5,FALSE)</f>
        <v>Component "Please Select"</v>
      </c>
      <c r="H373" s="473"/>
      <c r="I373" s="473"/>
      <c r="J373" s="473"/>
      <c r="K373" s="473"/>
      <c r="L373" s="473"/>
      <c r="M373" s="473"/>
      <c r="N373" s="473"/>
      <c r="O373" s="308"/>
      <c r="P373" s="85"/>
    </row>
    <row r="374" spans="6:16" x14ac:dyDescent="0.2">
      <c r="F374" s="4"/>
      <c r="G374" s="23" t="s">
        <v>127</v>
      </c>
      <c r="H374" s="472" t="str">
        <f>VLOOKUP(G370,'STEP 3'!$J$323:$O$337,6,FALSE)</f>
        <v>Please Select</v>
      </c>
      <c r="I374" s="472"/>
      <c r="J374" s="472"/>
      <c r="K374" s="472"/>
      <c r="L374" s="472"/>
      <c r="M374" s="472"/>
      <c r="N374" s="472"/>
      <c r="O374" s="308"/>
      <c r="P374" s="85"/>
    </row>
    <row r="375" spans="6:16" x14ac:dyDescent="0.2">
      <c r="F375" s="4"/>
      <c r="G375" s="1"/>
      <c r="H375" s="1"/>
      <c r="I375" s="1"/>
      <c r="J375" s="1"/>
      <c r="K375" s="1"/>
      <c r="L375" s="1"/>
      <c r="M375" s="1"/>
      <c r="N375" s="1"/>
      <c r="O375" s="1"/>
      <c r="P375" s="85"/>
    </row>
    <row r="376" spans="6:16" x14ac:dyDescent="0.2">
      <c r="F376" s="4"/>
      <c r="G376" s="463" t="s">
        <v>80</v>
      </c>
      <c r="H376" s="457" t="s">
        <v>86</v>
      </c>
      <c r="I376" s="458"/>
      <c r="J376" s="458"/>
      <c r="K376" s="458"/>
      <c r="L376" s="458"/>
      <c r="M376" s="458"/>
      <c r="N376" s="459"/>
      <c r="O376" s="1"/>
      <c r="P376" s="85"/>
    </row>
    <row r="377" spans="6:16" x14ac:dyDescent="0.2">
      <c r="F377" s="4"/>
      <c r="G377" s="463"/>
      <c r="H377" s="460"/>
      <c r="I377" s="461"/>
      <c r="J377" s="461"/>
      <c r="K377" s="461"/>
      <c r="L377" s="461"/>
      <c r="M377" s="461"/>
      <c r="N377" s="462"/>
      <c r="O377" s="86"/>
      <c r="P377" s="85"/>
    </row>
    <row r="378" spans="6:16" x14ac:dyDescent="0.2">
      <c r="F378" s="4"/>
      <c r="G378" s="463"/>
      <c r="H378" s="86"/>
      <c r="I378" s="86"/>
      <c r="J378" s="86"/>
      <c r="K378" s="86"/>
      <c r="L378" s="86"/>
      <c r="M378" s="1"/>
      <c r="N378" s="1"/>
      <c r="O378" s="1"/>
      <c r="P378" s="85"/>
    </row>
    <row r="379" spans="6:16" x14ac:dyDescent="0.2">
      <c r="F379" s="4"/>
      <c r="G379" s="463"/>
      <c r="H379" s="87" t="s">
        <v>9</v>
      </c>
      <c r="I379" s="86"/>
      <c r="J379" s="86"/>
      <c r="K379" s="86"/>
      <c r="L379" s="86"/>
      <c r="M379" s="1"/>
      <c r="N379" s="167" t="s">
        <v>82</v>
      </c>
      <c r="O379" s="1"/>
      <c r="P379" s="85"/>
    </row>
    <row r="380" spans="6:16" x14ac:dyDescent="0.2">
      <c r="F380" s="4"/>
      <c r="G380" s="463"/>
      <c r="H380" s="86"/>
      <c r="I380" s="86"/>
      <c r="J380" s="86"/>
      <c r="K380" s="86"/>
      <c r="L380" s="86"/>
      <c r="M380" s="168"/>
      <c r="N380" s="1"/>
      <c r="O380" s="1"/>
      <c r="P380" s="85"/>
    </row>
    <row r="381" spans="6:16" x14ac:dyDescent="0.2">
      <c r="F381" s="4"/>
      <c r="G381" s="463"/>
      <c r="H381" s="89"/>
      <c r="I381" s="87"/>
      <c r="J381" s="87"/>
      <c r="K381" s="86"/>
      <c r="L381" s="87"/>
      <c r="M381" s="167"/>
      <c r="N381" s="89"/>
      <c r="O381" s="1"/>
      <c r="P381" s="85"/>
    </row>
    <row r="382" spans="6:16" x14ac:dyDescent="0.2">
      <c r="F382" s="4"/>
      <c r="G382" s="463"/>
      <c r="H382" s="4"/>
      <c r="I382" s="4"/>
      <c r="J382" s="4"/>
      <c r="K382" s="4"/>
      <c r="L382" s="4"/>
      <c r="M382" s="4"/>
      <c r="N382" s="4"/>
      <c r="O382" s="1"/>
      <c r="P382" s="85"/>
    </row>
    <row r="383" spans="6:16" x14ac:dyDescent="0.2">
      <c r="F383" s="4"/>
      <c r="G383" s="463"/>
      <c r="H383" s="457" t="s">
        <v>84</v>
      </c>
      <c r="I383" s="458"/>
      <c r="J383" s="458"/>
      <c r="K383" s="458"/>
      <c r="L383" s="458"/>
      <c r="M383" s="458"/>
      <c r="N383" s="459"/>
      <c r="O383" s="1"/>
      <c r="P383" s="85"/>
    </row>
    <row r="384" spans="6:16" x14ac:dyDescent="0.2">
      <c r="F384" s="4"/>
      <c r="G384" s="88"/>
      <c r="H384" s="460"/>
      <c r="I384" s="461"/>
      <c r="J384" s="461"/>
      <c r="K384" s="461"/>
      <c r="L384" s="461"/>
      <c r="M384" s="461"/>
      <c r="N384" s="462"/>
      <c r="O384" s="1"/>
      <c r="P384" s="85"/>
    </row>
    <row r="385" spans="6:16" x14ac:dyDescent="0.2">
      <c r="F385" s="4"/>
      <c r="G385" s="88"/>
      <c r="H385" s="1"/>
      <c r="I385" s="1"/>
      <c r="J385" s="1"/>
      <c r="K385" s="1"/>
      <c r="L385" s="1"/>
      <c r="M385" s="1"/>
      <c r="N385" s="1"/>
      <c r="O385" s="1"/>
      <c r="P385" s="85"/>
    </row>
    <row r="386" spans="6:16" x14ac:dyDescent="0.2">
      <c r="F386" s="4"/>
      <c r="G386" s="88"/>
      <c r="H386" s="1"/>
      <c r="I386" s="1"/>
      <c r="J386" s="1"/>
      <c r="K386" s="1"/>
      <c r="L386" s="1"/>
      <c r="M386" s="1"/>
      <c r="N386" s="1"/>
      <c r="O386" s="1"/>
      <c r="P386" s="85"/>
    </row>
    <row r="387" spans="6:16" x14ac:dyDescent="0.2">
      <c r="F387" s="4"/>
      <c r="G387" s="88"/>
      <c r="H387" s="86"/>
      <c r="I387" s="86"/>
      <c r="J387" s="86"/>
      <c r="K387" s="86"/>
      <c r="L387" s="86"/>
      <c r="M387" s="1"/>
      <c r="N387" s="1"/>
      <c r="O387" s="1"/>
      <c r="P387" s="85"/>
    </row>
    <row r="388" spans="6:16" x14ac:dyDescent="0.2">
      <c r="F388" s="4"/>
      <c r="G388" s="1"/>
      <c r="H388" s="1"/>
      <c r="I388" s="1"/>
      <c r="J388" s="1"/>
      <c r="K388" s="1"/>
      <c r="L388" s="1"/>
      <c r="M388" s="1"/>
      <c r="N388" s="1"/>
      <c r="O388" s="1"/>
      <c r="P388" s="85"/>
    </row>
    <row r="389" spans="6:16" x14ac:dyDescent="0.2">
      <c r="F389" s="4"/>
      <c r="G389" s="463" t="s">
        <v>83</v>
      </c>
      <c r="H389" s="457" t="s">
        <v>86</v>
      </c>
      <c r="I389" s="458"/>
      <c r="J389" s="458"/>
      <c r="K389" s="458"/>
      <c r="L389" s="458"/>
      <c r="M389" s="458"/>
      <c r="N389" s="459"/>
      <c r="O389" s="84"/>
      <c r="P389" s="85"/>
    </row>
    <row r="390" spans="6:16" x14ac:dyDescent="0.2">
      <c r="F390" s="4"/>
      <c r="G390" s="463"/>
      <c r="H390" s="460"/>
      <c r="I390" s="461"/>
      <c r="J390" s="461"/>
      <c r="K390" s="461"/>
      <c r="L390" s="461"/>
      <c r="M390" s="461"/>
      <c r="N390" s="462"/>
      <c r="O390" s="84"/>
      <c r="P390" s="85"/>
    </row>
    <row r="391" spans="6:16" x14ac:dyDescent="0.2">
      <c r="F391" s="4"/>
      <c r="G391" s="463"/>
      <c r="H391" s="86"/>
      <c r="I391" s="86"/>
      <c r="J391" s="86"/>
      <c r="K391" s="86"/>
      <c r="L391" s="86"/>
      <c r="M391" s="1"/>
      <c r="N391" s="1"/>
      <c r="O391" s="84"/>
      <c r="P391" s="85"/>
    </row>
    <row r="392" spans="6:16" x14ac:dyDescent="0.2">
      <c r="F392" s="4"/>
      <c r="G392" s="463"/>
      <c r="H392" s="87" t="s">
        <v>9</v>
      </c>
      <c r="I392" s="86"/>
      <c r="J392" s="86"/>
      <c r="K392" s="86"/>
      <c r="L392" s="86"/>
      <c r="M392" s="1"/>
      <c r="N392" s="71" t="s">
        <v>82</v>
      </c>
      <c r="O392" s="84"/>
      <c r="P392" s="85"/>
    </row>
    <row r="393" spans="6:16" x14ac:dyDescent="0.2">
      <c r="F393" s="4"/>
      <c r="G393" s="463"/>
      <c r="H393" s="86"/>
      <c r="I393" s="86"/>
      <c r="J393" s="86"/>
      <c r="K393" s="86"/>
      <c r="L393" s="86"/>
      <c r="M393" s="1"/>
      <c r="N393" s="1"/>
      <c r="O393" s="84"/>
      <c r="P393" s="85"/>
    </row>
    <row r="394" spans="6:16" x14ac:dyDescent="0.2">
      <c r="F394" s="4"/>
      <c r="G394" s="463"/>
      <c r="H394" s="89"/>
      <c r="I394" s="87"/>
      <c r="J394" s="87"/>
      <c r="K394" s="86"/>
      <c r="L394" s="87"/>
      <c r="M394" s="113"/>
      <c r="N394" s="89"/>
      <c r="O394" s="84"/>
      <c r="P394" s="85"/>
    </row>
    <row r="395" spans="6:16" x14ac:dyDescent="0.2">
      <c r="F395" s="4"/>
      <c r="G395" s="463"/>
      <c r="H395" s="4"/>
      <c r="I395" s="4"/>
      <c r="J395" s="4"/>
      <c r="K395" s="4"/>
      <c r="L395" s="4"/>
      <c r="M395" s="4"/>
      <c r="N395" s="4"/>
      <c r="O395" s="84"/>
      <c r="P395" s="85"/>
    </row>
    <row r="396" spans="6:16" x14ac:dyDescent="0.2">
      <c r="F396" s="4"/>
      <c r="G396" s="463"/>
      <c r="H396" s="457" t="s">
        <v>84</v>
      </c>
      <c r="I396" s="458"/>
      <c r="J396" s="458"/>
      <c r="K396" s="458"/>
      <c r="L396" s="458"/>
      <c r="M396" s="458"/>
      <c r="N396" s="459"/>
      <c r="O396" s="84"/>
      <c r="P396" s="85"/>
    </row>
    <row r="397" spans="6:16" x14ac:dyDescent="0.2">
      <c r="F397" s="4"/>
      <c r="G397" s="88"/>
      <c r="H397" s="460"/>
      <c r="I397" s="461"/>
      <c r="J397" s="461"/>
      <c r="K397" s="461"/>
      <c r="L397" s="461"/>
      <c r="M397" s="461"/>
      <c r="N397" s="462"/>
      <c r="O397" s="84"/>
      <c r="P397" s="85"/>
    </row>
    <row r="398" spans="6:16" x14ac:dyDescent="0.2">
      <c r="F398" s="4"/>
      <c r="G398" s="88"/>
      <c r="H398" s="4"/>
      <c r="I398" s="4"/>
      <c r="J398" s="4"/>
      <c r="K398" s="4"/>
      <c r="L398" s="4"/>
      <c r="M398" s="4"/>
      <c r="N398" s="4"/>
      <c r="O398" s="84"/>
      <c r="P398" s="85"/>
    </row>
    <row r="399" spans="6:16" x14ac:dyDescent="0.2">
      <c r="F399" s="4"/>
      <c r="G399" s="4"/>
      <c r="H399" s="4"/>
      <c r="I399" s="4"/>
      <c r="J399" s="4"/>
      <c r="K399" s="4"/>
      <c r="L399" s="4"/>
      <c r="M399" s="4"/>
      <c r="N399" s="4"/>
      <c r="O399" s="84"/>
      <c r="P399" s="85"/>
    </row>
    <row r="400" spans="6:16" x14ac:dyDescent="0.2">
      <c r="F400" s="4"/>
      <c r="G400" s="4"/>
      <c r="H400" s="4"/>
      <c r="I400" s="4"/>
      <c r="J400" s="4"/>
      <c r="K400" s="4"/>
      <c r="L400" s="4"/>
      <c r="M400" s="4"/>
      <c r="N400" s="4"/>
      <c r="O400" s="84"/>
      <c r="P400" s="85"/>
    </row>
    <row r="401" spans="6:16" x14ac:dyDescent="0.2">
      <c r="F401" s="4"/>
      <c r="G401" s="4"/>
      <c r="H401" s="4"/>
      <c r="I401" s="4"/>
      <c r="J401" s="4"/>
      <c r="K401" s="4"/>
      <c r="L401" s="4"/>
      <c r="M401" s="4"/>
      <c r="N401" s="4"/>
      <c r="O401" s="84"/>
      <c r="P401" s="85"/>
    </row>
    <row r="402" spans="6:16" ht="12.75" customHeight="1" x14ac:dyDescent="0.2">
      <c r="F402" s="4"/>
      <c r="G402" s="474" t="str">
        <f>Data!BE26</f>
        <v>Result 11 - Please describe the intended result…</v>
      </c>
      <c r="H402" s="474"/>
      <c r="I402" s="474"/>
      <c r="J402" s="474"/>
      <c r="K402" s="474"/>
      <c r="L402" s="474"/>
      <c r="M402" s="474"/>
      <c r="N402" s="474"/>
      <c r="O402" s="474"/>
      <c r="P402" s="85"/>
    </row>
    <row r="403" spans="6:16" ht="12.75" customHeight="1" x14ac:dyDescent="0.2">
      <c r="F403" s="4"/>
      <c r="G403" s="474"/>
      <c r="H403" s="474"/>
      <c r="I403" s="474"/>
      <c r="J403" s="474"/>
      <c r="K403" s="474"/>
      <c r="L403" s="474"/>
      <c r="M403" s="474"/>
      <c r="N403" s="474"/>
      <c r="O403" s="474"/>
      <c r="P403" s="85"/>
    </row>
    <row r="404" spans="6:16" x14ac:dyDescent="0.2">
      <c r="F404" s="4"/>
      <c r="G404" s="1"/>
      <c r="H404" s="1"/>
      <c r="I404" s="1"/>
      <c r="J404" s="1"/>
      <c r="K404" s="1"/>
      <c r="L404" s="1"/>
      <c r="M404" s="1"/>
      <c r="N404" s="475"/>
      <c r="O404" s="475"/>
      <c r="P404" s="85"/>
    </row>
    <row r="405" spans="6:16" x14ac:dyDescent="0.2">
      <c r="F405" s="4"/>
      <c r="G405" s="473" t="str">
        <f>VLOOKUP(G402,'STEP 3'!$J$323:$O$337,5,FALSE)</f>
        <v>Component "Please Select"</v>
      </c>
      <c r="H405" s="473"/>
      <c r="I405" s="473"/>
      <c r="J405" s="473"/>
      <c r="K405" s="473"/>
      <c r="L405" s="473"/>
      <c r="M405" s="473"/>
      <c r="N405" s="473"/>
      <c r="O405" s="308"/>
      <c r="P405" s="85"/>
    </row>
    <row r="406" spans="6:16" x14ac:dyDescent="0.2">
      <c r="F406" s="4"/>
      <c r="G406" s="23" t="s">
        <v>127</v>
      </c>
      <c r="H406" s="472" t="str">
        <f>VLOOKUP(G402,'STEP 3'!$J$323:$O$337,6,FALSE)</f>
        <v>Please Select</v>
      </c>
      <c r="I406" s="472"/>
      <c r="J406" s="472"/>
      <c r="K406" s="472"/>
      <c r="L406" s="472"/>
      <c r="M406" s="472"/>
      <c r="N406" s="472"/>
      <c r="O406" s="308"/>
      <c r="P406" s="85"/>
    </row>
    <row r="407" spans="6:16" x14ac:dyDescent="0.2">
      <c r="F407" s="4"/>
      <c r="G407" s="1"/>
      <c r="H407" s="1"/>
      <c r="I407" s="1"/>
      <c r="J407" s="1"/>
      <c r="K407" s="1"/>
      <c r="L407" s="1"/>
      <c r="M407" s="1"/>
      <c r="N407" s="1"/>
      <c r="O407" s="1"/>
      <c r="P407" s="85"/>
    </row>
    <row r="408" spans="6:16" x14ac:dyDescent="0.2">
      <c r="F408" s="4"/>
      <c r="G408" s="463" t="s">
        <v>80</v>
      </c>
      <c r="H408" s="457" t="s">
        <v>86</v>
      </c>
      <c r="I408" s="458"/>
      <c r="J408" s="458"/>
      <c r="K408" s="458"/>
      <c r="L408" s="458"/>
      <c r="M408" s="458"/>
      <c r="N408" s="459"/>
      <c r="O408" s="1"/>
      <c r="P408" s="85"/>
    </row>
    <row r="409" spans="6:16" x14ac:dyDescent="0.2">
      <c r="F409" s="4"/>
      <c r="G409" s="463"/>
      <c r="H409" s="460"/>
      <c r="I409" s="461"/>
      <c r="J409" s="461"/>
      <c r="K409" s="461"/>
      <c r="L409" s="461"/>
      <c r="M409" s="461"/>
      <c r="N409" s="462"/>
      <c r="O409" s="86"/>
      <c r="P409" s="85"/>
    </row>
    <row r="410" spans="6:16" x14ac:dyDescent="0.2">
      <c r="F410" s="4"/>
      <c r="G410" s="463"/>
      <c r="H410" s="86"/>
      <c r="I410" s="86"/>
      <c r="J410" s="86"/>
      <c r="K410" s="86"/>
      <c r="L410" s="86"/>
      <c r="M410" s="1"/>
      <c r="N410" s="1"/>
      <c r="O410" s="1"/>
      <c r="P410" s="85"/>
    </row>
    <row r="411" spans="6:16" x14ac:dyDescent="0.2">
      <c r="F411" s="4"/>
      <c r="G411" s="463"/>
      <c r="H411" s="87" t="s">
        <v>9</v>
      </c>
      <c r="I411" s="86"/>
      <c r="J411" s="86"/>
      <c r="K411" s="86"/>
      <c r="L411" s="86"/>
      <c r="M411" s="1"/>
      <c r="N411" s="71" t="s">
        <v>82</v>
      </c>
      <c r="O411" s="1"/>
      <c r="P411" s="85"/>
    </row>
    <row r="412" spans="6:16" x14ac:dyDescent="0.2">
      <c r="F412" s="4"/>
      <c r="G412" s="463"/>
      <c r="H412" s="86"/>
      <c r="I412" s="86"/>
      <c r="J412" s="86"/>
      <c r="K412" s="86"/>
      <c r="L412" s="86"/>
      <c r="M412" s="1"/>
      <c r="N412" s="1"/>
      <c r="O412" s="1"/>
      <c r="P412" s="85"/>
    </row>
    <row r="413" spans="6:16" x14ac:dyDescent="0.2">
      <c r="F413" s="4"/>
      <c r="G413" s="463"/>
      <c r="H413" s="89"/>
      <c r="I413" s="87"/>
      <c r="J413" s="87"/>
      <c r="K413" s="86"/>
      <c r="L413" s="87"/>
      <c r="M413" s="113"/>
      <c r="N413" s="89"/>
      <c r="O413" s="1"/>
      <c r="P413" s="85"/>
    </row>
    <row r="414" spans="6:16" x14ac:dyDescent="0.2">
      <c r="F414" s="4"/>
      <c r="G414" s="463"/>
      <c r="H414" s="4"/>
      <c r="I414" s="4"/>
      <c r="J414" s="4"/>
      <c r="K414" s="4"/>
      <c r="L414" s="4"/>
      <c r="M414" s="4"/>
      <c r="N414" s="4"/>
      <c r="O414" s="1"/>
      <c r="P414" s="85"/>
    </row>
    <row r="415" spans="6:16" x14ac:dyDescent="0.2">
      <c r="F415" s="4"/>
      <c r="G415" s="463"/>
      <c r="H415" s="457" t="s">
        <v>84</v>
      </c>
      <c r="I415" s="458"/>
      <c r="J415" s="458"/>
      <c r="K415" s="458"/>
      <c r="L415" s="458"/>
      <c r="M415" s="458"/>
      <c r="N415" s="459"/>
      <c r="O415" s="1"/>
      <c r="P415" s="85"/>
    </row>
    <row r="416" spans="6:16" ht="12.75" customHeight="1" x14ac:dyDescent="0.2">
      <c r="F416" s="4"/>
      <c r="G416" s="88"/>
      <c r="H416" s="460"/>
      <c r="I416" s="461"/>
      <c r="J416" s="461"/>
      <c r="K416" s="461"/>
      <c r="L416" s="461"/>
      <c r="M416" s="461"/>
      <c r="N416" s="462"/>
      <c r="O416" s="1"/>
      <c r="P416" s="85"/>
    </row>
    <row r="417" spans="6:16" ht="12.75" customHeight="1" x14ac:dyDescent="0.2">
      <c r="F417" s="4"/>
      <c r="G417" s="88"/>
      <c r="H417" s="4"/>
      <c r="I417" s="4"/>
      <c r="J417" s="4"/>
      <c r="K417" s="4"/>
      <c r="L417" s="4"/>
      <c r="M417" s="4"/>
      <c r="N417" s="4"/>
      <c r="O417" s="1"/>
      <c r="P417" s="85"/>
    </row>
    <row r="418" spans="6:16" ht="12.75" customHeight="1" x14ac:dyDescent="0.2">
      <c r="F418" s="4"/>
      <c r="G418" s="88"/>
      <c r="H418" s="86"/>
      <c r="I418" s="86"/>
      <c r="J418" s="86"/>
      <c r="K418" s="86"/>
      <c r="L418" s="86"/>
      <c r="M418" s="86"/>
      <c r="N418" s="86"/>
      <c r="O418" s="1"/>
      <c r="P418" s="85"/>
    </row>
    <row r="419" spans="6:16" x14ac:dyDescent="0.2">
      <c r="F419" s="4"/>
      <c r="G419" s="88"/>
      <c r="H419" s="86"/>
      <c r="I419" s="86"/>
      <c r="J419" s="86"/>
      <c r="K419" s="86"/>
      <c r="L419" s="86"/>
      <c r="M419" s="86"/>
      <c r="N419" s="86"/>
      <c r="O419" s="1"/>
      <c r="P419" s="85"/>
    </row>
    <row r="420" spans="6:16" x14ac:dyDescent="0.2">
      <c r="F420" s="4"/>
      <c r="G420" s="1"/>
      <c r="H420" s="1"/>
      <c r="I420" s="1"/>
      <c r="J420" s="1"/>
      <c r="K420" s="1"/>
      <c r="L420" s="1"/>
      <c r="M420" s="1"/>
      <c r="N420" s="1"/>
      <c r="O420" s="1"/>
      <c r="P420" s="85"/>
    </row>
    <row r="421" spans="6:16" x14ac:dyDescent="0.2">
      <c r="F421" s="4"/>
      <c r="G421" s="463" t="s">
        <v>83</v>
      </c>
      <c r="H421" s="457" t="s">
        <v>86</v>
      </c>
      <c r="I421" s="458"/>
      <c r="J421" s="458"/>
      <c r="K421" s="458"/>
      <c r="L421" s="458"/>
      <c r="M421" s="458"/>
      <c r="N421" s="459"/>
      <c r="O421" s="84"/>
      <c r="P421" s="85"/>
    </row>
    <row r="422" spans="6:16" x14ac:dyDescent="0.2">
      <c r="F422" s="4"/>
      <c r="G422" s="463"/>
      <c r="H422" s="460"/>
      <c r="I422" s="461"/>
      <c r="J422" s="461"/>
      <c r="K422" s="461"/>
      <c r="L422" s="461"/>
      <c r="M422" s="461"/>
      <c r="N422" s="462"/>
      <c r="O422" s="84"/>
      <c r="P422" s="85"/>
    </row>
    <row r="423" spans="6:16" ht="12.75" customHeight="1" x14ac:dyDescent="0.2">
      <c r="F423" s="4"/>
      <c r="G423" s="463"/>
      <c r="H423" s="86"/>
      <c r="I423" s="86"/>
      <c r="J423" s="86"/>
      <c r="K423" s="86"/>
      <c r="L423" s="86"/>
      <c r="M423" s="1"/>
      <c r="N423" s="1"/>
      <c r="O423" s="84"/>
      <c r="P423" s="85"/>
    </row>
    <row r="424" spans="6:16" x14ac:dyDescent="0.2">
      <c r="F424" s="4"/>
      <c r="G424" s="463"/>
      <c r="H424" s="87" t="s">
        <v>9</v>
      </c>
      <c r="I424" s="86"/>
      <c r="J424" s="86"/>
      <c r="K424" s="86"/>
      <c r="L424" s="86"/>
      <c r="M424" s="1"/>
      <c r="N424" s="71" t="s">
        <v>82</v>
      </c>
      <c r="O424" s="84"/>
      <c r="P424" s="85"/>
    </row>
    <row r="425" spans="6:16" x14ac:dyDescent="0.2">
      <c r="F425" s="4"/>
      <c r="G425" s="463"/>
      <c r="H425" s="86"/>
      <c r="I425" s="86"/>
      <c r="J425" s="86"/>
      <c r="K425" s="86"/>
      <c r="L425" s="86"/>
      <c r="M425" s="1"/>
      <c r="N425" s="1"/>
      <c r="O425" s="84"/>
      <c r="P425" s="85"/>
    </row>
    <row r="426" spans="6:16" x14ac:dyDescent="0.2">
      <c r="F426" s="4"/>
      <c r="G426" s="463"/>
      <c r="H426" s="89"/>
      <c r="I426" s="87"/>
      <c r="J426" s="87"/>
      <c r="K426" s="86"/>
      <c r="L426" s="87"/>
      <c r="M426" s="113"/>
      <c r="N426" s="89"/>
      <c r="O426" s="84"/>
      <c r="P426" s="85"/>
    </row>
    <row r="427" spans="6:16" x14ac:dyDescent="0.2">
      <c r="F427" s="4"/>
      <c r="G427" s="463"/>
      <c r="H427" s="4"/>
      <c r="I427" s="4"/>
      <c r="J427" s="4"/>
      <c r="K427" s="4"/>
      <c r="L427" s="4"/>
      <c r="M427" s="4"/>
      <c r="N427" s="4"/>
      <c r="O427" s="84"/>
      <c r="P427" s="85"/>
    </row>
    <row r="428" spans="6:16" x14ac:dyDescent="0.2">
      <c r="F428" s="4"/>
      <c r="G428" s="463"/>
      <c r="H428" s="457" t="s">
        <v>84</v>
      </c>
      <c r="I428" s="458"/>
      <c r="J428" s="458"/>
      <c r="K428" s="458"/>
      <c r="L428" s="458"/>
      <c r="M428" s="458"/>
      <c r="N428" s="459"/>
      <c r="O428" s="84"/>
      <c r="P428" s="85"/>
    </row>
    <row r="429" spans="6:16" x14ac:dyDescent="0.2">
      <c r="F429" s="4"/>
      <c r="G429" s="88"/>
      <c r="H429" s="460"/>
      <c r="I429" s="461"/>
      <c r="J429" s="461"/>
      <c r="K429" s="461"/>
      <c r="L429" s="461"/>
      <c r="M429" s="461"/>
      <c r="N429" s="462"/>
      <c r="O429" s="84"/>
      <c r="P429" s="85"/>
    </row>
    <row r="430" spans="6:16" x14ac:dyDescent="0.2">
      <c r="F430" s="4"/>
      <c r="G430" s="88"/>
      <c r="H430" s="4"/>
      <c r="I430" s="4"/>
      <c r="J430" s="4"/>
      <c r="K430" s="4"/>
      <c r="L430" s="4"/>
      <c r="M430" s="4"/>
      <c r="N430" s="4"/>
      <c r="O430" s="84"/>
      <c r="P430" s="85"/>
    </row>
    <row r="431" spans="6:16" x14ac:dyDescent="0.2">
      <c r="F431" s="4"/>
      <c r="G431" s="4"/>
      <c r="H431" s="4"/>
      <c r="I431" s="4"/>
      <c r="J431" s="4"/>
      <c r="K431" s="4"/>
      <c r="L431" s="4"/>
      <c r="M431" s="4"/>
      <c r="N431" s="4"/>
      <c r="O431" s="84"/>
      <c r="P431" s="85"/>
    </row>
    <row r="432" spans="6:16" x14ac:dyDescent="0.2">
      <c r="F432" s="4"/>
      <c r="G432" s="4"/>
      <c r="H432" s="4"/>
      <c r="I432" s="4"/>
      <c r="J432" s="4"/>
      <c r="K432" s="4"/>
      <c r="L432" s="4"/>
      <c r="M432" s="4"/>
      <c r="N432" s="4"/>
      <c r="O432" s="84"/>
      <c r="P432" s="85"/>
    </row>
    <row r="433" spans="6:16" x14ac:dyDescent="0.2">
      <c r="F433" s="4"/>
      <c r="G433" s="4"/>
      <c r="H433" s="4"/>
      <c r="I433" s="4"/>
      <c r="J433" s="4"/>
      <c r="K433" s="4"/>
      <c r="L433" s="4"/>
      <c r="M433" s="4"/>
      <c r="N433" s="4"/>
      <c r="O433" s="84"/>
      <c r="P433" s="85"/>
    </row>
    <row r="434" spans="6:16" ht="12.75" customHeight="1" x14ac:dyDescent="0.2">
      <c r="F434" s="4"/>
      <c r="G434" s="474" t="str">
        <f>Data!BE28</f>
        <v>Result 12 - Please describe the intended result…</v>
      </c>
      <c r="H434" s="474"/>
      <c r="I434" s="474"/>
      <c r="J434" s="474"/>
      <c r="K434" s="474"/>
      <c r="L434" s="474"/>
      <c r="M434" s="474"/>
      <c r="N434" s="474"/>
      <c r="O434" s="474"/>
      <c r="P434" s="85"/>
    </row>
    <row r="435" spans="6:16" ht="12.75" customHeight="1" x14ac:dyDescent="0.2">
      <c r="F435" s="4"/>
      <c r="G435" s="474"/>
      <c r="H435" s="474"/>
      <c r="I435" s="474"/>
      <c r="J435" s="474"/>
      <c r="K435" s="474"/>
      <c r="L435" s="474"/>
      <c r="M435" s="474"/>
      <c r="N435" s="474"/>
      <c r="O435" s="474"/>
      <c r="P435" s="85"/>
    </row>
    <row r="436" spans="6:16" x14ac:dyDescent="0.2">
      <c r="F436" s="4"/>
      <c r="G436" s="1"/>
      <c r="H436" s="1"/>
      <c r="I436" s="1"/>
      <c r="J436" s="1"/>
      <c r="K436" s="1"/>
      <c r="L436" s="1"/>
      <c r="M436" s="1"/>
      <c r="N436" s="475"/>
      <c r="O436" s="475"/>
      <c r="P436" s="85"/>
    </row>
    <row r="437" spans="6:16" x14ac:dyDescent="0.2">
      <c r="F437" s="4"/>
      <c r="G437" s="473" t="str">
        <f>VLOOKUP(G434,'STEP 3'!$J$323:$O$337,5,FALSE)</f>
        <v>Component "Please Select"</v>
      </c>
      <c r="H437" s="473"/>
      <c r="I437" s="473"/>
      <c r="J437" s="473"/>
      <c r="K437" s="473"/>
      <c r="L437" s="473"/>
      <c r="M437" s="473"/>
      <c r="N437" s="473"/>
      <c r="O437" s="308"/>
      <c r="P437" s="85"/>
    </row>
    <row r="438" spans="6:16" x14ac:dyDescent="0.2">
      <c r="F438" s="4"/>
      <c r="G438" s="23" t="s">
        <v>127</v>
      </c>
      <c r="H438" s="472" t="str">
        <f>VLOOKUP(G434,'STEP 3'!$J$323:$O$337,6,FALSE)</f>
        <v>Please Select</v>
      </c>
      <c r="I438" s="472"/>
      <c r="J438" s="472"/>
      <c r="K438" s="472"/>
      <c r="L438" s="472"/>
      <c r="M438" s="472"/>
      <c r="N438" s="472"/>
      <c r="O438" s="308"/>
      <c r="P438" s="85"/>
    </row>
    <row r="439" spans="6:16" x14ac:dyDescent="0.2">
      <c r="F439" s="4"/>
      <c r="G439" s="1"/>
      <c r="H439" s="1"/>
      <c r="I439" s="1"/>
      <c r="J439" s="1"/>
      <c r="K439" s="1"/>
      <c r="L439" s="1"/>
      <c r="M439" s="1"/>
      <c r="N439" s="1"/>
      <c r="O439" s="1"/>
      <c r="P439" s="85"/>
    </row>
    <row r="440" spans="6:16" x14ac:dyDescent="0.2">
      <c r="F440" s="4"/>
      <c r="G440" s="463" t="s">
        <v>80</v>
      </c>
      <c r="H440" s="457" t="s">
        <v>86</v>
      </c>
      <c r="I440" s="458"/>
      <c r="J440" s="458"/>
      <c r="K440" s="458"/>
      <c r="L440" s="458"/>
      <c r="M440" s="458"/>
      <c r="N440" s="459"/>
      <c r="O440" s="1"/>
      <c r="P440" s="85"/>
    </row>
    <row r="441" spans="6:16" x14ac:dyDescent="0.2">
      <c r="F441" s="4"/>
      <c r="G441" s="463"/>
      <c r="H441" s="460"/>
      <c r="I441" s="461"/>
      <c r="J441" s="461"/>
      <c r="K441" s="461"/>
      <c r="L441" s="461"/>
      <c r="M441" s="461"/>
      <c r="N441" s="462"/>
      <c r="O441" s="86"/>
      <c r="P441" s="85"/>
    </row>
    <row r="442" spans="6:16" x14ac:dyDescent="0.2">
      <c r="F442" s="4"/>
      <c r="G442" s="463"/>
      <c r="H442" s="86"/>
      <c r="I442" s="86"/>
      <c r="J442" s="86"/>
      <c r="K442" s="86"/>
      <c r="L442" s="86"/>
      <c r="M442" s="1"/>
      <c r="N442" s="1"/>
      <c r="O442" s="1"/>
      <c r="P442" s="85"/>
    </row>
    <row r="443" spans="6:16" x14ac:dyDescent="0.2">
      <c r="F443" s="4"/>
      <c r="G443" s="463"/>
      <c r="H443" s="87" t="s">
        <v>9</v>
      </c>
      <c r="I443" s="86"/>
      <c r="J443" s="86"/>
      <c r="K443" s="86"/>
      <c r="L443" s="86"/>
      <c r="M443" s="1"/>
      <c r="N443" s="71" t="s">
        <v>82</v>
      </c>
      <c r="O443" s="1"/>
      <c r="P443" s="85"/>
    </row>
    <row r="444" spans="6:16" x14ac:dyDescent="0.2">
      <c r="F444" s="4"/>
      <c r="G444" s="463"/>
      <c r="H444" s="86"/>
      <c r="I444" s="86"/>
      <c r="J444" s="86"/>
      <c r="K444" s="86"/>
      <c r="L444" s="86"/>
      <c r="M444" s="1"/>
      <c r="N444" s="1"/>
      <c r="O444" s="1"/>
      <c r="P444" s="85"/>
    </row>
    <row r="445" spans="6:16" x14ac:dyDescent="0.2">
      <c r="F445" s="4"/>
      <c r="G445" s="463"/>
      <c r="H445" s="89"/>
      <c r="I445" s="87"/>
      <c r="J445" s="87"/>
      <c r="K445" s="86"/>
      <c r="L445" s="87"/>
      <c r="M445" s="113"/>
      <c r="N445" s="89"/>
      <c r="O445" s="1"/>
      <c r="P445" s="85"/>
    </row>
    <row r="446" spans="6:16" x14ac:dyDescent="0.2">
      <c r="F446" s="4"/>
      <c r="G446" s="463"/>
      <c r="H446" s="4"/>
      <c r="I446" s="4"/>
      <c r="J446" s="4"/>
      <c r="K446" s="4"/>
      <c r="L446" s="4"/>
      <c r="M446" s="4"/>
      <c r="N446" s="4"/>
      <c r="O446" s="1"/>
      <c r="P446" s="85"/>
    </row>
    <row r="447" spans="6:16" x14ac:dyDescent="0.2">
      <c r="F447" s="4"/>
      <c r="G447" s="463"/>
      <c r="H447" s="457" t="s">
        <v>84</v>
      </c>
      <c r="I447" s="458"/>
      <c r="J447" s="458"/>
      <c r="K447" s="458"/>
      <c r="L447" s="458"/>
      <c r="M447" s="458"/>
      <c r="N447" s="459"/>
      <c r="O447" s="1"/>
      <c r="P447" s="85"/>
    </row>
    <row r="448" spans="6:16" x14ac:dyDescent="0.2">
      <c r="F448" s="4"/>
      <c r="G448" s="88"/>
      <c r="H448" s="460"/>
      <c r="I448" s="461"/>
      <c r="J448" s="461"/>
      <c r="K448" s="461"/>
      <c r="L448" s="461"/>
      <c r="M448" s="461"/>
      <c r="N448" s="462"/>
      <c r="O448" s="1"/>
      <c r="P448" s="85"/>
    </row>
    <row r="449" spans="6:16" x14ac:dyDescent="0.2">
      <c r="F449" s="4"/>
      <c r="G449" s="88"/>
      <c r="H449" s="86"/>
      <c r="I449" s="86"/>
      <c r="J449" s="86"/>
      <c r="K449" s="86"/>
      <c r="L449" s="86"/>
      <c r="M449" s="86"/>
      <c r="N449" s="86"/>
      <c r="O449" s="86"/>
      <c r="P449" s="85"/>
    </row>
    <row r="450" spans="6:16" x14ac:dyDescent="0.2">
      <c r="F450" s="4"/>
      <c r="G450" s="88"/>
      <c r="H450" s="86"/>
      <c r="I450" s="86"/>
      <c r="J450" s="86"/>
      <c r="K450" s="86"/>
      <c r="L450" s="86"/>
      <c r="M450" s="86"/>
      <c r="N450" s="86"/>
      <c r="O450" s="1"/>
      <c r="P450" s="85"/>
    </row>
    <row r="451" spans="6:16" x14ac:dyDescent="0.2">
      <c r="F451" s="4"/>
      <c r="G451" s="88"/>
      <c r="H451" s="86"/>
      <c r="I451" s="86"/>
      <c r="J451" s="86"/>
      <c r="K451" s="86"/>
      <c r="L451" s="86"/>
      <c r="M451" s="1"/>
      <c r="N451" s="1"/>
      <c r="O451" s="1"/>
      <c r="P451" s="85"/>
    </row>
    <row r="452" spans="6:16" x14ac:dyDescent="0.2">
      <c r="F452" s="4"/>
      <c r="G452" s="1"/>
      <c r="H452" s="1"/>
      <c r="I452" s="1"/>
      <c r="J452" s="1"/>
      <c r="K452" s="1"/>
      <c r="L452" s="1"/>
      <c r="M452" s="1"/>
      <c r="N452" s="1"/>
      <c r="O452" s="1"/>
      <c r="P452" s="85"/>
    </row>
    <row r="453" spans="6:16" x14ac:dyDescent="0.2">
      <c r="F453" s="4"/>
      <c r="G453" s="463" t="s">
        <v>83</v>
      </c>
      <c r="H453" s="457" t="s">
        <v>86</v>
      </c>
      <c r="I453" s="458"/>
      <c r="J453" s="458"/>
      <c r="K453" s="458"/>
      <c r="L453" s="458"/>
      <c r="M453" s="458"/>
      <c r="N453" s="459"/>
      <c r="O453" s="84"/>
      <c r="P453" s="85"/>
    </row>
    <row r="454" spans="6:16" x14ac:dyDescent="0.2">
      <c r="F454" s="4"/>
      <c r="G454" s="463"/>
      <c r="H454" s="460"/>
      <c r="I454" s="461"/>
      <c r="J454" s="461"/>
      <c r="K454" s="461"/>
      <c r="L454" s="461"/>
      <c r="M454" s="461"/>
      <c r="N454" s="462"/>
      <c r="O454" s="84"/>
      <c r="P454" s="85"/>
    </row>
    <row r="455" spans="6:16" x14ac:dyDescent="0.2">
      <c r="F455" s="4"/>
      <c r="G455" s="463"/>
      <c r="H455" s="86"/>
      <c r="I455" s="86"/>
      <c r="J455" s="86"/>
      <c r="K455" s="86"/>
      <c r="L455" s="86"/>
      <c r="M455" s="1"/>
      <c r="N455" s="1"/>
      <c r="O455" s="84"/>
      <c r="P455" s="85"/>
    </row>
    <row r="456" spans="6:16" x14ac:dyDescent="0.2">
      <c r="F456" s="4"/>
      <c r="G456" s="463"/>
      <c r="H456" s="87" t="s">
        <v>9</v>
      </c>
      <c r="I456" s="86"/>
      <c r="J456" s="86"/>
      <c r="K456" s="86"/>
      <c r="L456" s="86"/>
      <c r="M456" s="1"/>
      <c r="N456" s="71" t="s">
        <v>82</v>
      </c>
      <c r="O456" s="84"/>
      <c r="P456" s="85"/>
    </row>
    <row r="457" spans="6:16" x14ac:dyDescent="0.2">
      <c r="F457" s="4"/>
      <c r="G457" s="463"/>
      <c r="H457" s="86"/>
      <c r="I457" s="86"/>
      <c r="J457" s="86"/>
      <c r="K457" s="86"/>
      <c r="L457" s="86"/>
      <c r="M457" s="1"/>
      <c r="N457" s="1"/>
      <c r="O457" s="84"/>
      <c r="P457" s="85"/>
    </row>
    <row r="458" spans="6:16" x14ac:dyDescent="0.2">
      <c r="F458" s="4"/>
      <c r="G458" s="463"/>
      <c r="H458" s="89"/>
      <c r="I458" s="87"/>
      <c r="J458" s="87"/>
      <c r="K458" s="86"/>
      <c r="L458" s="87"/>
      <c r="M458" s="113"/>
      <c r="N458" s="89"/>
      <c r="O458" s="84"/>
      <c r="P458" s="85"/>
    </row>
    <row r="459" spans="6:16" x14ac:dyDescent="0.2">
      <c r="F459" s="4"/>
      <c r="G459" s="463"/>
      <c r="H459" s="4"/>
      <c r="I459" s="4"/>
      <c r="J459" s="4"/>
      <c r="K459" s="4"/>
      <c r="L459" s="4"/>
      <c r="M459" s="4"/>
      <c r="N459" s="4"/>
      <c r="O459" s="84"/>
      <c r="P459" s="85"/>
    </row>
    <row r="460" spans="6:16" x14ac:dyDescent="0.2">
      <c r="F460" s="4"/>
      <c r="G460" s="463"/>
      <c r="H460" s="457" t="s">
        <v>84</v>
      </c>
      <c r="I460" s="458"/>
      <c r="J460" s="458"/>
      <c r="K460" s="458"/>
      <c r="L460" s="458"/>
      <c r="M460" s="458"/>
      <c r="N460" s="459"/>
      <c r="O460" s="84"/>
      <c r="P460" s="85"/>
    </row>
    <row r="461" spans="6:16" x14ac:dyDescent="0.2">
      <c r="F461" s="4"/>
      <c r="G461" s="88"/>
      <c r="H461" s="460"/>
      <c r="I461" s="461"/>
      <c r="J461" s="461"/>
      <c r="K461" s="461"/>
      <c r="L461" s="461"/>
      <c r="M461" s="461"/>
      <c r="N461" s="462"/>
      <c r="O461" s="84"/>
      <c r="P461" s="85"/>
    </row>
    <row r="462" spans="6:16" x14ac:dyDescent="0.2">
      <c r="F462" s="4"/>
      <c r="G462" s="88"/>
      <c r="H462" s="4"/>
      <c r="I462" s="4"/>
      <c r="J462" s="4"/>
      <c r="K462" s="4"/>
      <c r="L462" s="4"/>
      <c r="M462" s="4"/>
      <c r="N462" s="4"/>
      <c r="O462" s="84"/>
      <c r="P462" s="85"/>
    </row>
    <row r="463" spans="6:16" x14ac:dyDescent="0.2">
      <c r="F463" s="4"/>
      <c r="G463" s="4"/>
      <c r="H463" s="4"/>
      <c r="I463" s="4"/>
      <c r="J463" s="4"/>
      <c r="K463" s="4"/>
      <c r="L463" s="4"/>
      <c r="M463" s="4"/>
      <c r="N463" s="4"/>
      <c r="O463" s="84"/>
      <c r="P463" s="85"/>
    </row>
    <row r="464" spans="6:16" x14ac:dyDescent="0.2">
      <c r="F464" s="4"/>
      <c r="G464" s="4"/>
      <c r="H464" s="4"/>
      <c r="I464" s="4"/>
      <c r="J464" s="4"/>
      <c r="K464" s="4"/>
      <c r="L464" s="4"/>
      <c r="M464" s="4"/>
      <c r="N464" s="4"/>
      <c r="O464" s="84"/>
      <c r="P464" s="85"/>
    </row>
    <row r="465" spans="6:16" x14ac:dyDescent="0.2">
      <c r="F465" s="4"/>
      <c r="G465" s="4"/>
      <c r="H465" s="4"/>
      <c r="I465" s="4"/>
      <c r="J465" s="4"/>
      <c r="K465" s="4"/>
      <c r="L465" s="4"/>
      <c r="M465" s="4"/>
      <c r="N465" s="4"/>
      <c r="O465" s="84"/>
      <c r="P465" s="85"/>
    </row>
    <row r="466" spans="6:16" ht="12.75" customHeight="1" x14ac:dyDescent="0.2">
      <c r="F466" s="4"/>
      <c r="G466" s="474" t="str">
        <f>Data!BE30</f>
        <v>Result 13 - Please describe the intended result…</v>
      </c>
      <c r="H466" s="474"/>
      <c r="I466" s="474"/>
      <c r="J466" s="474"/>
      <c r="K466" s="474"/>
      <c r="L466" s="474"/>
      <c r="M466" s="474"/>
      <c r="N466" s="474"/>
      <c r="O466" s="474"/>
      <c r="P466" s="85"/>
    </row>
    <row r="467" spans="6:16" ht="12.75" customHeight="1" x14ac:dyDescent="0.2">
      <c r="F467" s="4"/>
      <c r="G467" s="474"/>
      <c r="H467" s="474"/>
      <c r="I467" s="474"/>
      <c r="J467" s="474"/>
      <c r="K467" s="474"/>
      <c r="L467" s="474"/>
      <c r="M467" s="474"/>
      <c r="N467" s="474"/>
      <c r="O467" s="474"/>
      <c r="P467" s="85"/>
    </row>
    <row r="468" spans="6:16" x14ac:dyDescent="0.2">
      <c r="F468" s="4"/>
      <c r="G468" s="1"/>
      <c r="H468" s="1"/>
      <c r="I468" s="1"/>
      <c r="J468" s="1"/>
      <c r="K468" s="1"/>
      <c r="L468" s="1"/>
      <c r="M468" s="1"/>
      <c r="N468" s="475"/>
      <c r="O468" s="475"/>
      <c r="P468" s="85"/>
    </row>
    <row r="469" spans="6:16" x14ac:dyDescent="0.2">
      <c r="F469" s="4"/>
      <c r="G469" s="473" t="str">
        <f>VLOOKUP(G466,'STEP 3'!$J$323:$O$337,5,FALSE)</f>
        <v>Component "Please Select"</v>
      </c>
      <c r="H469" s="473"/>
      <c r="I469" s="473"/>
      <c r="J469" s="473"/>
      <c r="K469" s="473"/>
      <c r="L469" s="473"/>
      <c r="M469" s="473"/>
      <c r="N469" s="473"/>
      <c r="O469" s="308"/>
      <c r="P469" s="85"/>
    </row>
    <row r="470" spans="6:16" x14ac:dyDescent="0.2">
      <c r="F470" s="4"/>
      <c r="G470" s="23" t="s">
        <v>127</v>
      </c>
      <c r="H470" s="472" t="str">
        <f>VLOOKUP(G466,'STEP 3'!$J$323:$O$337,6,FALSE)</f>
        <v>Please Select</v>
      </c>
      <c r="I470" s="472"/>
      <c r="J470" s="472"/>
      <c r="K470" s="472"/>
      <c r="L470" s="472"/>
      <c r="M470" s="472"/>
      <c r="N470" s="472"/>
      <c r="O470" s="308"/>
      <c r="P470" s="85"/>
    </row>
    <row r="471" spans="6:16" x14ac:dyDescent="0.2">
      <c r="F471" s="4"/>
      <c r="G471" s="1"/>
      <c r="H471" s="1"/>
      <c r="I471" s="1"/>
      <c r="J471" s="1"/>
      <c r="K471" s="1"/>
      <c r="L471" s="1"/>
      <c r="M471" s="1"/>
      <c r="N471" s="1"/>
      <c r="O471" s="1"/>
      <c r="P471" s="85"/>
    </row>
    <row r="472" spans="6:16" x14ac:dyDescent="0.2">
      <c r="F472" s="4"/>
      <c r="G472" s="463" t="s">
        <v>80</v>
      </c>
      <c r="H472" s="457" t="s">
        <v>86</v>
      </c>
      <c r="I472" s="458"/>
      <c r="J472" s="458"/>
      <c r="K472" s="458"/>
      <c r="L472" s="458"/>
      <c r="M472" s="458"/>
      <c r="N472" s="459"/>
      <c r="O472" s="1"/>
      <c r="P472" s="85"/>
    </row>
    <row r="473" spans="6:16" x14ac:dyDescent="0.2">
      <c r="F473" s="4"/>
      <c r="G473" s="463"/>
      <c r="H473" s="460"/>
      <c r="I473" s="461"/>
      <c r="J473" s="461"/>
      <c r="K473" s="461"/>
      <c r="L473" s="461"/>
      <c r="M473" s="461"/>
      <c r="N473" s="462"/>
      <c r="O473" s="86"/>
      <c r="P473" s="85"/>
    </row>
    <row r="474" spans="6:16" x14ac:dyDescent="0.2">
      <c r="F474" s="4"/>
      <c r="G474" s="463"/>
      <c r="H474" s="86"/>
      <c r="I474" s="86"/>
      <c r="J474" s="86"/>
      <c r="K474" s="86"/>
      <c r="L474" s="86"/>
      <c r="M474" s="1"/>
      <c r="N474" s="1"/>
      <c r="O474" s="1"/>
      <c r="P474" s="85"/>
    </row>
    <row r="475" spans="6:16" x14ac:dyDescent="0.2">
      <c r="F475" s="4"/>
      <c r="G475" s="463"/>
      <c r="H475" s="87" t="s">
        <v>9</v>
      </c>
      <c r="I475" s="86"/>
      <c r="J475" s="86"/>
      <c r="K475" s="86"/>
      <c r="L475" s="86"/>
      <c r="M475" s="1"/>
      <c r="N475" s="71" t="s">
        <v>82</v>
      </c>
      <c r="O475" s="1"/>
      <c r="P475" s="85"/>
    </row>
    <row r="476" spans="6:16" x14ac:dyDescent="0.2">
      <c r="F476" s="4"/>
      <c r="G476" s="463"/>
      <c r="H476" s="86"/>
      <c r="I476" s="86"/>
      <c r="J476" s="86"/>
      <c r="K476" s="86"/>
      <c r="L476" s="86"/>
      <c r="M476" s="1"/>
      <c r="N476" s="1"/>
      <c r="O476" s="1"/>
      <c r="P476" s="85"/>
    </row>
    <row r="477" spans="6:16" x14ac:dyDescent="0.2">
      <c r="F477" s="4"/>
      <c r="G477" s="463"/>
      <c r="H477" s="89"/>
      <c r="I477" s="87"/>
      <c r="J477" s="87"/>
      <c r="K477" s="86"/>
      <c r="L477" s="87"/>
      <c r="M477" s="113"/>
      <c r="N477" s="89"/>
      <c r="O477" s="1"/>
      <c r="P477" s="85"/>
    </row>
    <row r="478" spans="6:16" x14ac:dyDescent="0.2">
      <c r="F478" s="4"/>
      <c r="G478" s="463"/>
      <c r="H478" s="4"/>
      <c r="I478" s="4"/>
      <c r="J478" s="4"/>
      <c r="K478" s="4"/>
      <c r="L478" s="4"/>
      <c r="M478" s="4"/>
      <c r="N478" s="4"/>
      <c r="O478" s="1"/>
      <c r="P478" s="85"/>
    </row>
    <row r="479" spans="6:16" x14ac:dyDescent="0.2">
      <c r="F479" s="4"/>
      <c r="G479" s="463"/>
      <c r="H479" s="457" t="s">
        <v>84</v>
      </c>
      <c r="I479" s="458"/>
      <c r="J479" s="458"/>
      <c r="K479" s="458"/>
      <c r="L479" s="458"/>
      <c r="M479" s="458"/>
      <c r="N479" s="459"/>
      <c r="O479" s="1"/>
      <c r="P479" s="85"/>
    </row>
    <row r="480" spans="6:16" x14ac:dyDescent="0.2">
      <c r="F480" s="4"/>
      <c r="G480" s="88"/>
      <c r="H480" s="460"/>
      <c r="I480" s="461"/>
      <c r="J480" s="461"/>
      <c r="K480" s="461"/>
      <c r="L480" s="461"/>
      <c r="M480" s="461"/>
      <c r="N480" s="462"/>
      <c r="O480" s="1"/>
      <c r="P480" s="85"/>
    </row>
    <row r="481" spans="6:16" x14ac:dyDescent="0.2">
      <c r="F481" s="4"/>
      <c r="G481" s="88"/>
      <c r="H481" s="4"/>
      <c r="I481" s="4"/>
      <c r="J481" s="4"/>
      <c r="K481" s="4"/>
      <c r="L481" s="4"/>
      <c r="M481" s="4"/>
      <c r="N481" s="4"/>
      <c r="O481" s="1"/>
      <c r="P481" s="85"/>
    </row>
    <row r="482" spans="6:16" x14ac:dyDescent="0.2">
      <c r="F482" s="4"/>
      <c r="G482" s="88"/>
      <c r="H482" s="4"/>
      <c r="I482" s="4"/>
      <c r="J482" s="4"/>
      <c r="K482" s="4"/>
      <c r="L482" s="4"/>
      <c r="M482" s="4"/>
      <c r="N482" s="4"/>
      <c r="O482" s="1"/>
      <c r="P482" s="85"/>
    </row>
    <row r="483" spans="6:16" x14ac:dyDescent="0.2">
      <c r="F483" s="4"/>
      <c r="G483" s="88"/>
      <c r="H483" s="86"/>
      <c r="I483" s="86"/>
      <c r="J483" s="86"/>
      <c r="K483" s="86"/>
      <c r="L483" s="86"/>
      <c r="M483" s="1"/>
      <c r="N483" s="1"/>
      <c r="O483" s="1"/>
      <c r="P483" s="85"/>
    </row>
    <row r="484" spans="6:16" x14ac:dyDescent="0.2">
      <c r="F484" s="4"/>
      <c r="G484" s="1"/>
      <c r="H484" s="1"/>
      <c r="I484" s="1"/>
      <c r="J484" s="1"/>
      <c r="K484" s="1"/>
      <c r="L484" s="1"/>
      <c r="M484" s="1"/>
      <c r="N484" s="1"/>
      <c r="O484" s="1"/>
      <c r="P484" s="85"/>
    </row>
    <row r="485" spans="6:16" x14ac:dyDescent="0.2">
      <c r="F485" s="4"/>
      <c r="G485" s="463" t="s">
        <v>83</v>
      </c>
      <c r="H485" s="457" t="s">
        <v>86</v>
      </c>
      <c r="I485" s="458"/>
      <c r="J485" s="458"/>
      <c r="K485" s="458"/>
      <c r="L485" s="458"/>
      <c r="M485" s="458"/>
      <c r="N485" s="459"/>
      <c r="O485" s="84"/>
      <c r="P485" s="85"/>
    </row>
    <row r="486" spans="6:16" x14ac:dyDescent="0.2">
      <c r="F486" s="4"/>
      <c r="G486" s="463"/>
      <c r="H486" s="460"/>
      <c r="I486" s="461"/>
      <c r="J486" s="461"/>
      <c r="K486" s="461"/>
      <c r="L486" s="461"/>
      <c r="M486" s="461"/>
      <c r="N486" s="462"/>
      <c r="O486" s="84"/>
      <c r="P486" s="85"/>
    </row>
    <row r="487" spans="6:16" x14ac:dyDescent="0.2">
      <c r="F487" s="4"/>
      <c r="G487" s="463"/>
      <c r="H487" s="86"/>
      <c r="I487" s="86"/>
      <c r="J487" s="86"/>
      <c r="K487" s="86"/>
      <c r="L487" s="86"/>
      <c r="M487" s="1"/>
      <c r="N487" s="1"/>
      <c r="O487" s="84"/>
      <c r="P487" s="85"/>
    </row>
    <row r="488" spans="6:16" x14ac:dyDescent="0.2">
      <c r="F488" s="4"/>
      <c r="G488" s="463"/>
      <c r="H488" s="87" t="s">
        <v>9</v>
      </c>
      <c r="I488" s="86"/>
      <c r="J488" s="86"/>
      <c r="K488" s="86"/>
      <c r="L488" s="86"/>
      <c r="M488" s="1"/>
      <c r="N488" s="71" t="s">
        <v>82</v>
      </c>
      <c r="O488" s="84"/>
      <c r="P488" s="85"/>
    </row>
    <row r="489" spans="6:16" x14ac:dyDescent="0.2">
      <c r="F489" s="4"/>
      <c r="G489" s="463"/>
      <c r="H489" s="86"/>
      <c r="I489" s="86"/>
      <c r="J489" s="86"/>
      <c r="K489" s="86"/>
      <c r="L489" s="86"/>
      <c r="M489" s="1"/>
      <c r="N489" s="1"/>
      <c r="O489" s="84"/>
      <c r="P489" s="85"/>
    </row>
    <row r="490" spans="6:16" x14ac:dyDescent="0.2">
      <c r="F490" s="4"/>
      <c r="G490" s="463"/>
      <c r="H490" s="89"/>
      <c r="I490" s="87"/>
      <c r="J490" s="87"/>
      <c r="K490" s="86"/>
      <c r="L490" s="87"/>
      <c r="M490" s="113"/>
      <c r="N490" s="89"/>
      <c r="O490" s="84"/>
      <c r="P490" s="85"/>
    </row>
    <row r="491" spans="6:16" x14ac:dyDescent="0.2">
      <c r="F491" s="4"/>
      <c r="G491" s="463"/>
      <c r="H491" s="4"/>
      <c r="I491" s="4"/>
      <c r="J491" s="4"/>
      <c r="K491" s="4"/>
      <c r="L491" s="4"/>
      <c r="M491" s="4"/>
      <c r="N491" s="4"/>
      <c r="O491" s="84"/>
      <c r="P491" s="85"/>
    </row>
    <row r="492" spans="6:16" x14ac:dyDescent="0.2">
      <c r="F492" s="4"/>
      <c r="G492" s="463"/>
      <c r="H492" s="457" t="s">
        <v>84</v>
      </c>
      <c r="I492" s="458"/>
      <c r="J492" s="458"/>
      <c r="K492" s="458"/>
      <c r="L492" s="458"/>
      <c r="M492" s="458"/>
      <c r="N492" s="459"/>
      <c r="O492" s="84"/>
      <c r="P492" s="85"/>
    </row>
    <row r="493" spans="6:16" x14ac:dyDescent="0.2">
      <c r="F493" s="4"/>
      <c r="G493" s="88"/>
      <c r="H493" s="460"/>
      <c r="I493" s="461"/>
      <c r="J493" s="461"/>
      <c r="K493" s="461"/>
      <c r="L493" s="461"/>
      <c r="M493" s="461"/>
      <c r="N493" s="462"/>
      <c r="O493" s="84"/>
      <c r="P493" s="85"/>
    </row>
    <row r="494" spans="6:16" x14ac:dyDescent="0.2">
      <c r="F494" s="4"/>
      <c r="G494" s="88"/>
      <c r="H494" s="4"/>
      <c r="I494" s="4"/>
      <c r="J494" s="4"/>
      <c r="K494" s="4"/>
      <c r="L494" s="4"/>
      <c r="M494" s="4"/>
      <c r="N494" s="4"/>
      <c r="O494" s="84"/>
      <c r="P494" s="85"/>
    </row>
    <row r="495" spans="6:16" x14ac:dyDescent="0.2">
      <c r="F495" s="4"/>
      <c r="G495" s="4"/>
      <c r="H495" s="4"/>
      <c r="I495" s="4"/>
      <c r="J495" s="4"/>
      <c r="K495" s="4"/>
      <c r="L495" s="4"/>
      <c r="M495" s="4"/>
      <c r="N495" s="4"/>
      <c r="O495" s="84"/>
      <c r="P495" s="85"/>
    </row>
    <row r="496" spans="6:16" x14ac:dyDescent="0.2">
      <c r="F496" s="4"/>
      <c r="G496" s="4"/>
      <c r="H496" s="4"/>
      <c r="I496" s="4"/>
      <c r="J496" s="4"/>
      <c r="K496" s="4"/>
      <c r="L496" s="4"/>
      <c r="M496" s="4"/>
      <c r="N496" s="4"/>
      <c r="O496" s="84"/>
      <c r="P496" s="85"/>
    </row>
    <row r="497" spans="6:16" x14ac:dyDescent="0.2">
      <c r="F497" s="4"/>
      <c r="G497" s="4"/>
      <c r="H497" s="4"/>
      <c r="I497" s="4"/>
      <c r="J497" s="4"/>
      <c r="K497" s="4"/>
      <c r="L497" s="4"/>
      <c r="M497" s="4"/>
      <c r="N497" s="4"/>
      <c r="O497" s="84"/>
      <c r="P497" s="85"/>
    </row>
    <row r="498" spans="6:16" ht="12.75" customHeight="1" x14ac:dyDescent="0.2">
      <c r="F498" s="4"/>
      <c r="G498" s="474" t="str">
        <f>Data!BE32</f>
        <v>Result 14 - Please describe the intended result…</v>
      </c>
      <c r="H498" s="474"/>
      <c r="I498" s="474"/>
      <c r="J498" s="474"/>
      <c r="K498" s="474"/>
      <c r="L498" s="474"/>
      <c r="M498" s="474"/>
      <c r="N498" s="474"/>
      <c r="O498" s="474"/>
      <c r="P498" s="85"/>
    </row>
    <row r="499" spans="6:16" ht="12.75" customHeight="1" x14ac:dyDescent="0.2">
      <c r="F499" s="4"/>
      <c r="G499" s="474"/>
      <c r="H499" s="474"/>
      <c r="I499" s="474"/>
      <c r="J499" s="474"/>
      <c r="K499" s="474"/>
      <c r="L499" s="474"/>
      <c r="M499" s="474"/>
      <c r="N499" s="474"/>
      <c r="O499" s="474"/>
      <c r="P499" s="85"/>
    </row>
    <row r="500" spans="6:16" x14ac:dyDescent="0.2">
      <c r="F500" s="4"/>
      <c r="G500" s="1"/>
      <c r="H500" s="1"/>
      <c r="I500" s="1"/>
      <c r="J500" s="1"/>
      <c r="K500" s="1"/>
      <c r="L500" s="1"/>
      <c r="M500" s="1"/>
      <c r="N500" s="475"/>
      <c r="O500" s="475"/>
      <c r="P500" s="85"/>
    </row>
    <row r="501" spans="6:16" x14ac:dyDescent="0.2">
      <c r="F501" s="4"/>
      <c r="G501" s="473" t="str">
        <f>VLOOKUP(G498,'STEP 3'!$J$323:$O$337,5,FALSE)</f>
        <v>Component "Please Select"</v>
      </c>
      <c r="H501" s="473"/>
      <c r="I501" s="473"/>
      <c r="J501" s="473"/>
      <c r="K501" s="473"/>
      <c r="L501" s="473"/>
      <c r="M501" s="473"/>
      <c r="N501" s="473"/>
      <c r="O501" s="308"/>
      <c r="P501" s="85"/>
    </row>
    <row r="502" spans="6:16" x14ac:dyDescent="0.2">
      <c r="F502" s="4"/>
      <c r="G502" s="23" t="s">
        <v>127</v>
      </c>
      <c r="H502" s="472" t="str">
        <f>VLOOKUP(G498,'STEP 3'!$J$323:$O$337,6,FALSE)</f>
        <v>Please Select</v>
      </c>
      <c r="I502" s="472"/>
      <c r="J502" s="472"/>
      <c r="K502" s="472"/>
      <c r="L502" s="472"/>
      <c r="M502" s="472"/>
      <c r="N502" s="472"/>
      <c r="O502" s="308"/>
      <c r="P502" s="85"/>
    </row>
    <row r="503" spans="6:16" x14ac:dyDescent="0.2">
      <c r="F503" s="4"/>
      <c r="G503" s="1"/>
      <c r="H503" s="1"/>
      <c r="I503" s="1"/>
      <c r="J503" s="1"/>
      <c r="K503" s="1"/>
      <c r="L503" s="1"/>
      <c r="M503" s="1"/>
      <c r="N503" s="1"/>
      <c r="O503" s="1"/>
      <c r="P503" s="85"/>
    </row>
    <row r="504" spans="6:16" x14ac:dyDescent="0.2">
      <c r="F504" s="4"/>
      <c r="G504" s="463" t="s">
        <v>80</v>
      </c>
      <c r="H504" s="457" t="s">
        <v>86</v>
      </c>
      <c r="I504" s="458"/>
      <c r="J504" s="458"/>
      <c r="K504" s="458"/>
      <c r="L504" s="458"/>
      <c r="M504" s="458"/>
      <c r="N504" s="459"/>
      <c r="O504" s="1"/>
      <c r="P504" s="85"/>
    </row>
    <row r="505" spans="6:16" x14ac:dyDescent="0.2">
      <c r="F505" s="4"/>
      <c r="G505" s="463"/>
      <c r="H505" s="460"/>
      <c r="I505" s="461"/>
      <c r="J505" s="461"/>
      <c r="K505" s="461"/>
      <c r="L505" s="461"/>
      <c r="M505" s="461"/>
      <c r="N505" s="462"/>
      <c r="O505" s="86"/>
      <c r="P505" s="85"/>
    </row>
    <row r="506" spans="6:16" x14ac:dyDescent="0.2">
      <c r="F506" s="4"/>
      <c r="G506" s="463"/>
      <c r="H506" s="86"/>
      <c r="I506" s="86"/>
      <c r="J506" s="86"/>
      <c r="K506" s="86"/>
      <c r="L506" s="86"/>
      <c r="M506" s="1"/>
      <c r="N506" s="1"/>
      <c r="O506" s="1"/>
      <c r="P506" s="85"/>
    </row>
    <row r="507" spans="6:16" x14ac:dyDescent="0.2">
      <c r="F507" s="4"/>
      <c r="G507" s="463"/>
      <c r="H507" s="87" t="s">
        <v>9</v>
      </c>
      <c r="I507" s="86"/>
      <c r="J507" s="86"/>
      <c r="K507" s="86"/>
      <c r="L507" s="86"/>
      <c r="M507" s="1"/>
      <c r="N507" s="71" t="s">
        <v>82</v>
      </c>
      <c r="O507" s="1"/>
      <c r="P507" s="85"/>
    </row>
    <row r="508" spans="6:16" x14ac:dyDescent="0.2">
      <c r="F508" s="4"/>
      <c r="G508" s="463"/>
      <c r="H508" s="86"/>
      <c r="I508" s="86"/>
      <c r="J508" s="86"/>
      <c r="K508" s="86"/>
      <c r="L508" s="86"/>
      <c r="M508" s="1"/>
      <c r="N508" s="1"/>
      <c r="O508" s="1"/>
      <c r="P508" s="85"/>
    </row>
    <row r="509" spans="6:16" x14ac:dyDescent="0.2">
      <c r="F509" s="4"/>
      <c r="G509" s="463"/>
      <c r="H509" s="89"/>
      <c r="I509" s="87"/>
      <c r="J509" s="87"/>
      <c r="K509" s="86"/>
      <c r="L509" s="87"/>
      <c r="M509" s="113"/>
      <c r="N509" s="89"/>
      <c r="O509" s="1"/>
      <c r="P509" s="85"/>
    </row>
    <row r="510" spans="6:16" x14ac:dyDescent="0.2">
      <c r="F510" s="4"/>
      <c r="G510" s="463"/>
      <c r="H510" s="4"/>
      <c r="I510" s="4"/>
      <c r="J510" s="4"/>
      <c r="K510" s="4"/>
      <c r="L510" s="4"/>
      <c r="M510" s="4"/>
      <c r="N510" s="4"/>
      <c r="O510" s="1"/>
      <c r="P510" s="85"/>
    </row>
    <row r="511" spans="6:16" x14ac:dyDescent="0.2">
      <c r="F511" s="4"/>
      <c r="G511" s="463"/>
      <c r="H511" s="457" t="s">
        <v>84</v>
      </c>
      <c r="I511" s="458"/>
      <c r="J511" s="458"/>
      <c r="K511" s="458"/>
      <c r="L511" s="458"/>
      <c r="M511" s="458"/>
      <c r="N511" s="459"/>
      <c r="O511" s="1"/>
      <c r="P511" s="85"/>
    </row>
    <row r="512" spans="6:16" x14ac:dyDescent="0.2">
      <c r="F512" s="4"/>
      <c r="G512" s="88"/>
      <c r="H512" s="460"/>
      <c r="I512" s="461"/>
      <c r="J512" s="461"/>
      <c r="K512" s="461"/>
      <c r="L512" s="461"/>
      <c r="M512" s="461"/>
      <c r="N512" s="462"/>
      <c r="O512" s="1"/>
      <c r="P512" s="85"/>
    </row>
    <row r="513" spans="6:16" x14ac:dyDescent="0.2">
      <c r="F513" s="4"/>
      <c r="G513" s="88"/>
      <c r="H513" s="86"/>
      <c r="I513" s="86"/>
      <c r="J513" s="86"/>
      <c r="K513" s="86"/>
      <c r="L513" s="86"/>
      <c r="M513" s="86"/>
      <c r="N513" s="86"/>
      <c r="O513" s="1"/>
      <c r="P513" s="85"/>
    </row>
    <row r="514" spans="6:16" x14ac:dyDescent="0.2">
      <c r="F514" s="4"/>
      <c r="G514" s="88"/>
      <c r="H514" s="86"/>
      <c r="I514" s="86"/>
      <c r="J514" s="86"/>
      <c r="K514" s="86"/>
      <c r="L514" s="86"/>
      <c r="M514" s="86"/>
      <c r="N514" s="86"/>
      <c r="O514" s="1"/>
      <c r="P514" s="85"/>
    </row>
    <row r="515" spans="6:16" x14ac:dyDescent="0.2">
      <c r="F515" s="4"/>
      <c r="G515" s="88"/>
      <c r="H515" s="86"/>
      <c r="I515" s="86"/>
      <c r="J515" s="86"/>
      <c r="K515" s="86"/>
      <c r="L515" s="86"/>
      <c r="M515" s="1"/>
      <c r="N515" s="1"/>
      <c r="O515" s="1"/>
      <c r="P515" s="85"/>
    </row>
    <row r="516" spans="6:16" x14ac:dyDescent="0.2">
      <c r="F516" s="4"/>
      <c r="G516" s="1"/>
      <c r="H516" s="1"/>
      <c r="I516" s="1"/>
      <c r="J516" s="1"/>
      <c r="K516" s="1"/>
      <c r="L516" s="1"/>
      <c r="M516" s="1"/>
      <c r="N516" s="1"/>
      <c r="O516" s="1"/>
      <c r="P516" s="85"/>
    </row>
    <row r="517" spans="6:16" x14ac:dyDescent="0.2">
      <c r="F517" s="4"/>
      <c r="G517" s="463" t="s">
        <v>83</v>
      </c>
      <c r="H517" s="457" t="s">
        <v>86</v>
      </c>
      <c r="I517" s="458"/>
      <c r="J517" s="458"/>
      <c r="K517" s="458"/>
      <c r="L517" s="458"/>
      <c r="M517" s="458"/>
      <c r="N517" s="459"/>
      <c r="O517" s="84"/>
      <c r="P517" s="85"/>
    </row>
    <row r="518" spans="6:16" x14ac:dyDescent="0.2">
      <c r="F518" s="4"/>
      <c r="G518" s="463"/>
      <c r="H518" s="460"/>
      <c r="I518" s="461"/>
      <c r="J518" s="461"/>
      <c r="K518" s="461"/>
      <c r="L518" s="461"/>
      <c r="M518" s="461"/>
      <c r="N518" s="462"/>
      <c r="O518" s="84"/>
      <c r="P518" s="85"/>
    </row>
    <row r="519" spans="6:16" x14ac:dyDescent="0.2">
      <c r="F519" s="4"/>
      <c r="G519" s="463"/>
      <c r="H519" s="86"/>
      <c r="I519" s="86"/>
      <c r="J519" s="86"/>
      <c r="K519" s="86"/>
      <c r="L519" s="86"/>
      <c r="M519" s="1"/>
      <c r="N519" s="1"/>
      <c r="O519" s="84"/>
      <c r="P519" s="85"/>
    </row>
    <row r="520" spans="6:16" x14ac:dyDescent="0.2">
      <c r="F520" s="4"/>
      <c r="G520" s="463"/>
      <c r="H520" s="87" t="s">
        <v>9</v>
      </c>
      <c r="I520" s="86"/>
      <c r="J520" s="86"/>
      <c r="K520" s="86"/>
      <c r="L520" s="86"/>
      <c r="M520" s="1"/>
      <c r="N520" s="71" t="s">
        <v>82</v>
      </c>
      <c r="O520" s="84"/>
      <c r="P520" s="85"/>
    </row>
    <row r="521" spans="6:16" x14ac:dyDescent="0.2">
      <c r="F521" s="4"/>
      <c r="G521" s="463"/>
      <c r="H521" s="86"/>
      <c r="I521" s="86"/>
      <c r="J521" s="86"/>
      <c r="K521" s="86"/>
      <c r="L521" s="86"/>
      <c r="M521" s="1"/>
      <c r="N521" s="1"/>
      <c r="O521" s="84"/>
      <c r="P521" s="85"/>
    </row>
    <row r="522" spans="6:16" x14ac:dyDescent="0.2">
      <c r="F522" s="4"/>
      <c r="G522" s="463"/>
      <c r="H522" s="89"/>
      <c r="I522" s="87"/>
      <c r="J522" s="87"/>
      <c r="K522" s="86"/>
      <c r="L522" s="87"/>
      <c r="M522" s="113"/>
      <c r="N522" s="89"/>
      <c r="O522" s="84"/>
      <c r="P522" s="85"/>
    </row>
    <row r="523" spans="6:16" x14ac:dyDescent="0.2">
      <c r="F523" s="4"/>
      <c r="G523" s="463"/>
      <c r="H523" s="4"/>
      <c r="I523" s="4"/>
      <c r="J523" s="4"/>
      <c r="K523" s="4"/>
      <c r="L523" s="4"/>
      <c r="M523" s="4"/>
      <c r="N523" s="4"/>
      <c r="O523" s="84"/>
      <c r="P523" s="85"/>
    </row>
    <row r="524" spans="6:16" x14ac:dyDescent="0.2">
      <c r="F524" s="4"/>
      <c r="G524" s="463"/>
      <c r="H524" s="457" t="s">
        <v>84</v>
      </c>
      <c r="I524" s="458"/>
      <c r="J524" s="458"/>
      <c r="K524" s="458"/>
      <c r="L524" s="458"/>
      <c r="M524" s="458"/>
      <c r="N524" s="459"/>
      <c r="O524" s="84"/>
      <c r="P524" s="85"/>
    </row>
    <row r="525" spans="6:16" x14ac:dyDescent="0.2">
      <c r="F525" s="4"/>
      <c r="G525" s="88"/>
      <c r="H525" s="460"/>
      <c r="I525" s="461"/>
      <c r="J525" s="461"/>
      <c r="K525" s="461"/>
      <c r="L525" s="461"/>
      <c r="M525" s="461"/>
      <c r="N525" s="462"/>
      <c r="O525" s="84"/>
      <c r="P525" s="85"/>
    </row>
    <row r="526" spans="6:16" x14ac:dyDescent="0.2">
      <c r="F526" s="4"/>
      <c r="G526" s="88"/>
      <c r="H526" s="4"/>
      <c r="I526" s="4"/>
      <c r="J526" s="4"/>
      <c r="K526" s="4"/>
      <c r="L526" s="4"/>
      <c r="M526" s="4"/>
      <c r="N526" s="4"/>
      <c r="O526" s="84"/>
      <c r="P526" s="85"/>
    </row>
    <row r="527" spans="6:16" x14ac:dyDescent="0.2">
      <c r="F527" s="4"/>
      <c r="G527" s="4"/>
      <c r="H527" s="4"/>
      <c r="I527" s="4"/>
      <c r="J527" s="4"/>
      <c r="K527" s="4"/>
      <c r="L527" s="4"/>
      <c r="M527" s="4"/>
      <c r="N527" s="4"/>
      <c r="O527" s="84"/>
      <c r="P527" s="85"/>
    </row>
    <row r="528" spans="6:16" x14ac:dyDescent="0.2">
      <c r="F528" s="4"/>
      <c r="G528" s="4"/>
      <c r="H528" s="4"/>
      <c r="I528" s="4"/>
      <c r="J528" s="4"/>
      <c r="K528" s="4"/>
      <c r="L528" s="4"/>
      <c r="M528" s="4"/>
      <c r="N528" s="4"/>
      <c r="O528" s="84"/>
      <c r="P528" s="85"/>
    </row>
    <row r="529" spans="6:16" x14ac:dyDescent="0.2">
      <c r="F529" s="4"/>
      <c r="G529" s="4"/>
      <c r="H529" s="4"/>
      <c r="I529" s="4"/>
      <c r="J529" s="4"/>
      <c r="K529" s="4"/>
      <c r="L529" s="4"/>
      <c r="M529" s="4"/>
      <c r="N529" s="4"/>
      <c r="O529" s="84"/>
      <c r="P529" s="85"/>
    </row>
    <row r="530" spans="6:16" ht="12.75" customHeight="1" x14ac:dyDescent="0.2">
      <c r="F530" s="4"/>
      <c r="G530" s="474" t="str">
        <f>Data!BE34</f>
        <v>Result 15 - Please describe the intended result…</v>
      </c>
      <c r="H530" s="474"/>
      <c r="I530" s="474"/>
      <c r="J530" s="474"/>
      <c r="K530" s="474"/>
      <c r="L530" s="474"/>
      <c r="M530" s="474"/>
      <c r="N530" s="474"/>
      <c r="O530" s="474"/>
      <c r="P530" s="85"/>
    </row>
    <row r="531" spans="6:16" ht="12.75" customHeight="1" x14ac:dyDescent="0.2">
      <c r="F531" s="4"/>
      <c r="G531" s="474"/>
      <c r="H531" s="474"/>
      <c r="I531" s="474"/>
      <c r="J531" s="474"/>
      <c r="K531" s="474"/>
      <c r="L531" s="474"/>
      <c r="M531" s="474"/>
      <c r="N531" s="474"/>
      <c r="O531" s="474"/>
      <c r="P531" s="85"/>
    </row>
    <row r="532" spans="6:16" x14ac:dyDescent="0.2">
      <c r="F532" s="4"/>
      <c r="G532" s="1"/>
      <c r="H532" s="1"/>
      <c r="I532" s="1"/>
      <c r="J532" s="1"/>
      <c r="K532" s="1"/>
      <c r="L532" s="1"/>
      <c r="M532" s="1"/>
      <c r="N532" s="475"/>
      <c r="O532" s="475"/>
      <c r="P532" s="85"/>
    </row>
    <row r="533" spans="6:16" x14ac:dyDescent="0.2">
      <c r="F533" s="4"/>
      <c r="G533" s="473" t="str">
        <f>VLOOKUP(G530,'STEP 3'!$J$323:$O$337,5,FALSE)</f>
        <v>Component "Please Select"</v>
      </c>
      <c r="H533" s="473"/>
      <c r="I533" s="473"/>
      <c r="J533" s="473"/>
      <c r="K533" s="473"/>
      <c r="L533" s="473"/>
      <c r="M533" s="473"/>
      <c r="N533" s="473"/>
      <c r="O533" s="308"/>
      <c r="P533" s="85"/>
    </row>
    <row r="534" spans="6:16" x14ac:dyDescent="0.2">
      <c r="F534" s="4"/>
      <c r="G534" s="23" t="s">
        <v>127</v>
      </c>
      <c r="H534" s="472" t="str">
        <f>VLOOKUP(G530,'STEP 3'!$J$323:$O$337,6,FALSE)</f>
        <v>Please Select</v>
      </c>
      <c r="I534" s="472"/>
      <c r="J534" s="472"/>
      <c r="K534" s="472"/>
      <c r="L534" s="472"/>
      <c r="M534" s="472"/>
      <c r="N534" s="472"/>
      <c r="O534" s="308"/>
      <c r="P534" s="85"/>
    </row>
    <row r="535" spans="6:16" x14ac:dyDescent="0.2">
      <c r="F535" s="4"/>
      <c r="G535" s="1"/>
      <c r="H535" s="1"/>
      <c r="I535" s="1"/>
      <c r="J535" s="1"/>
      <c r="K535" s="1"/>
      <c r="L535" s="1"/>
      <c r="M535" s="1"/>
      <c r="N535" s="1"/>
      <c r="O535" s="1"/>
      <c r="P535" s="85"/>
    </row>
    <row r="536" spans="6:16" ht="13.35" customHeight="1" x14ac:dyDescent="0.2">
      <c r="F536" s="4"/>
      <c r="G536" s="463" t="s">
        <v>80</v>
      </c>
      <c r="H536" s="457" t="s">
        <v>86</v>
      </c>
      <c r="I536" s="458"/>
      <c r="J536" s="458"/>
      <c r="K536" s="458"/>
      <c r="L536" s="458"/>
      <c r="M536" s="458"/>
      <c r="N536" s="459"/>
      <c r="O536" s="1"/>
      <c r="P536" s="85"/>
    </row>
    <row r="537" spans="6:16" x14ac:dyDescent="0.2">
      <c r="F537" s="4"/>
      <c r="G537" s="463"/>
      <c r="H537" s="460"/>
      <c r="I537" s="461"/>
      <c r="J537" s="461"/>
      <c r="K537" s="461"/>
      <c r="L537" s="461"/>
      <c r="M537" s="461"/>
      <c r="N537" s="462"/>
      <c r="O537" s="86"/>
      <c r="P537" s="85"/>
    </row>
    <row r="538" spans="6:16" x14ac:dyDescent="0.2">
      <c r="F538" s="4"/>
      <c r="G538" s="463"/>
      <c r="H538" s="86"/>
      <c r="I538" s="86"/>
      <c r="J538" s="86"/>
      <c r="K538" s="86"/>
      <c r="L538" s="86"/>
      <c r="M538" s="1"/>
      <c r="N538" s="1"/>
      <c r="O538" s="1"/>
      <c r="P538" s="85"/>
    </row>
    <row r="539" spans="6:16" x14ac:dyDescent="0.2">
      <c r="F539" s="4"/>
      <c r="G539" s="463"/>
      <c r="H539" s="87" t="s">
        <v>9</v>
      </c>
      <c r="I539" s="86"/>
      <c r="J539" s="86"/>
      <c r="K539" s="86"/>
      <c r="L539" s="86"/>
      <c r="M539" s="1"/>
      <c r="N539" s="71" t="s">
        <v>82</v>
      </c>
      <c r="O539" s="1"/>
      <c r="P539" s="85"/>
    </row>
    <row r="540" spans="6:16" x14ac:dyDescent="0.2">
      <c r="F540" s="4"/>
      <c r="G540" s="463"/>
      <c r="H540" s="86"/>
      <c r="I540" s="86"/>
      <c r="J540" s="86"/>
      <c r="K540" s="86"/>
      <c r="L540" s="86"/>
      <c r="M540" s="1"/>
      <c r="N540" s="1"/>
      <c r="O540" s="1"/>
      <c r="P540" s="85"/>
    </row>
    <row r="541" spans="6:16" x14ac:dyDescent="0.2">
      <c r="F541" s="4"/>
      <c r="G541" s="463"/>
      <c r="H541" s="89"/>
      <c r="I541" s="87"/>
      <c r="J541" s="87"/>
      <c r="K541" s="86"/>
      <c r="L541" s="87"/>
      <c r="M541" s="113"/>
      <c r="N541" s="89"/>
      <c r="O541" s="1"/>
      <c r="P541" s="85"/>
    </row>
    <row r="542" spans="6:16" x14ac:dyDescent="0.2">
      <c r="F542" s="4"/>
      <c r="G542" s="463"/>
      <c r="H542" s="4"/>
      <c r="I542" s="4"/>
      <c r="J542" s="4"/>
      <c r="K542" s="4"/>
      <c r="L542" s="4"/>
      <c r="M542" s="4"/>
      <c r="N542" s="4"/>
      <c r="O542" s="1"/>
      <c r="P542" s="85"/>
    </row>
    <row r="543" spans="6:16" x14ac:dyDescent="0.2">
      <c r="F543" s="4"/>
      <c r="G543" s="463"/>
      <c r="H543" s="457" t="s">
        <v>84</v>
      </c>
      <c r="I543" s="458"/>
      <c r="J543" s="458"/>
      <c r="K543" s="458"/>
      <c r="L543" s="458"/>
      <c r="M543" s="458"/>
      <c r="N543" s="459"/>
      <c r="O543" s="1"/>
      <c r="P543" s="85"/>
    </row>
    <row r="544" spans="6:16" x14ac:dyDescent="0.2">
      <c r="F544" s="4"/>
      <c r="G544" s="88"/>
      <c r="H544" s="460"/>
      <c r="I544" s="461"/>
      <c r="J544" s="461"/>
      <c r="K544" s="461"/>
      <c r="L544" s="461"/>
      <c r="M544" s="461"/>
      <c r="N544" s="462"/>
      <c r="O544" s="1"/>
      <c r="P544" s="85"/>
    </row>
    <row r="545" spans="6:16" x14ac:dyDescent="0.2">
      <c r="F545" s="4"/>
      <c r="G545" s="88"/>
      <c r="H545" s="86"/>
      <c r="I545" s="86"/>
      <c r="J545" s="86"/>
      <c r="K545" s="86"/>
      <c r="L545" s="86"/>
      <c r="M545" s="86"/>
      <c r="N545" s="86"/>
      <c r="O545" s="1"/>
      <c r="P545" s="85"/>
    </row>
    <row r="546" spans="6:16" x14ac:dyDescent="0.2">
      <c r="F546" s="4"/>
      <c r="G546" s="88"/>
      <c r="H546" s="86"/>
      <c r="I546" s="86"/>
      <c r="J546" s="86"/>
      <c r="K546" s="86"/>
      <c r="L546" s="86"/>
      <c r="M546" s="86"/>
      <c r="N546" s="86"/>
      <c r="O546" s="1"/>
      <c r="P546" s="85"/>
    </row>
    <row r="547" spans="6:16" x14ac:dyDescent="0.2">
      <c r="F547" s="4"/>
      <c r="G547" s="88"/>
      <c r="H547" s="86"/>
      <c r="I547" s="86"/>
      <c r="J547" s="86"/>
      <c r="K547" s="86"/>
      <c r="L547" s="86"/>
      <c r="M547" s="1"/>
      <c r="N547" s="1"/>
      <c r="O547" s="1"/>
      <c r="P547" s="85"/>
    </row>
    <row r="548" spans="6:16" x14ac:dyDescent="0.2">
      <c r="F548" s="4"/>
      <c r="G548" s="1"/>
      <c r="H548" s="1"/>
      <c r="I548" s="1"/>
      <c r="J548" s="1"/>
      <c r="K548" s="1"/>
      <c r="L548" s="1"/>
      <c r="M548" s="1"/>
      <c r="N548" s="1"/>
      <c r="O548" s="1"/>
      <c r="P548" s="85"/>
    </row>
    <row r="549" spans="6:16" ht="13.35" customHeight="1" x14ac:dyDescent="0.2">
      <c r="F549" s="4"/>
      <c r="G549" s="463" t="s">
        <v>83</v>
      </c>
      <c r="H549" s="457" t="s">
        <v>86</v>
      </c>
      <c r="I549" s="458"/>
      <c r="J549" s="458"/>
      <c r="K549" s="458"/>
      <c r="L549" s="458"/>
      <c r="M549" s="458"/>
      <c r="N549" s="459"/>
      <c r="O549" s="84"/>
      <c r="P549" s="85"/>
    </row>
    <row r="550" spans="6:16" x14ac:dyDescent="0.2">
      <c r="F550" s="4"/>
      <c r="G550" s="463"/>
      <c r="H550" s="460"/>
      <c r="I550" s="461"/>
      <c r="J550" s="461"/>
      <c r="K550" s="461"/>
      <c r="L550" s="461"/>
      <c r="M550" s="461"/>
      <c r="N550" s="462"/>
      <c r="O550" s="84"/>
      <c r="P550" s="85"/>
    </row>
    <row r="551" spans="6:16" x14ac:dyDescent="0.2">
      <c r="F551" s="4"/>
      <c r="G551" s="463"/>
      <c r="H551" s="86"/>
      <c r="I551" s="86"/>
      <c r="J551" s="86"/>
      <c r="K551" s="86"/>
      <c r="L551" s="86"/>
      <c r="M551" s="1"/>
      <c r="N551" s="1"/>
      <c r="O551" s="84"/>
      <c r="P551" s="85"/>
    </row>
    <row r="552" spans="6:16" x14ac:dyDescent="0.2">
      <c r="F552" s="4"/>
      <c r="G552" s="463"/>
      <c r="H552" s="87" t="s">
        <v>9</v>
      </c>
      <c r="I552" s="86"/>
      <c r="J552" s="86"/>
      <c r="K552" s="86"/>
      <c r="L552" s="86"/>
      <c r="M552" s="1"/>
      <c r="N552" s="71" t="s">
        <v>82</v>
      </c>
      <c r="O552" s="84"/>
      <c r="P552" s="85"/>
    </row>
    <row r="553" spans="6:16" x14ac:dyDescent="0.2">
      <c r="F553" s="4"/>
      <c r="G553" s="463"/>
      <c r="H553" s="86"/>
      <c r="I553" s="86"/>
      <c r="J553" s="86"/>
      <c r="K553" s="86"/>
      <c r="L553" s="86"/>
      <c r="M553" s="1"/>
      <c r="N553" s="1"/>
      <c r="O553" s="84"/>
      <c r="P553" s="85"/>
    </row>
    <row r="554" spans="6:16" x14ac:dyDescent="0.2">
      <c r="F554" s="4"/>
      <c r="G554" s="463"/>
      <c r="H554" s="89"/>
      <c r="I554" s="87"/>
      <c r="J554" s="87"/>
      <c r="K554" s="86"/>
      <c r="L554" s="87"/>
      <c r="M554" s="113"/>
      <c r="N554" s="89"/>
      <c r="O554" s="84"/>
      <c r="P554" s="85"/>
    </row>
    <row r="555" spans="6:16" x14ac:dyDescent="0.2">
      <c r="F555" s="4"/>
      <c r="G555" s="463"/>
      <c r="H555" s="4"/>
      <c r="I555" s="4"/>
      <c r="J555" s="4"/>
      <c r="K555" s="4"/>
      <c r="L555" s="4"/>
      <c r="M555" s="4"/>
      <c r="N555" s="4"/>
      <c r="O555" s="84"/>
      <c r="P555" s="85"/>
    </row>
    <row r="556" spans="6:16" x14ac:dyDescent="0.2">
      <c r="F556" s="4"/>
      <c r="G556" s="463"/>
      <c r="H556" s="457" t="s">
        <v>84</v>
      </c>
      <c r="I556" s="458"/>
      <c r="J556" s="458"/>
      <c r="K556" s="458"/>
      <c r="L556" s="458"/>
      <c r="M556" s="458"/>
      <c r="N556" s="459"/>
      <c r="O556" s="84"/>
      <c r="P556" s="85"/>
    </row>
    <row r="557" spans="6:16" x14ac:dyDescent="0.2">
      <c r="F557" s="4"/>
      <c r="G557" s="88"/>
      <c r="H557" s="460"/>
      <c r="I557" s="461"/>
      <c r="J557" s="461"/>
      <c r="K557" s="461"/>
      <c r="L557" s="461"/>
      <c r="M557" s="461"/>
      <c r="N557" s="462"/>
      <c r="O557" s="84"/>
      <c r="P557" s="85"/>
    </row>
    <row r="558" spans="6:16" x14ac:dyDescent="0.2">
      <c r="F558" s="4"/>
      <c r="G558" s="88"/>
      <c r="H558" s="4"/>
      <c r="I558" s="4"/>
      <c r="J558" s="4"/>
      <c r="K558" s="4"/>
      <c r="L558" s="4"/>
      <c r="M558" s="4"/>
      <c r="N558" s="4"/>
      <c r="O558" s="84"/>
      <c r="P558" s="85"/>
    </row>
    <row r="559" spans="6:16" x14ac:dyDescent="0.2">
      <c r="F559" s="4"/>
      <c r="G559" s="4"/>
      <c r="H559" s="4"/>
      <c r="I559" s="4"/>
      <c r="J559" s="4"/>
      <c r="K559" s="4"/>
      <c r="L559" s="4"/>
      <c r="M559" s="4"/>
      <c r="N559" s="4"/>
      <c r="O559" s="84"/>
      <c r="P559" s="85"/>
    </row>
    <row r="560" spans="6:16" x14ac:dyDescent="0.2">
      <c r="F560" s="4"/>
      <c r="G560" s="4"/>
      <c r="H560" s="4"/>
      <c r="I560" s="4"/>
      <c r="J560" s="4"/>
      <c r="K560" s="4"/>
      <c r="L560" s="4"/>
      <c r="M560" s="4"/>
      <c r="N560" s="4"/>
      <c r="O560" s="84"/>
      <c r="P560" s="85"/>
    </row>
    <row r="561" spans="4:16" x14ac:dyDescent="0.2">
      <c r="F561" s="4"/>
      <c r="G561" s="4"/>
      <c r="H561" s="4"/>
      <c r="I561" s="4"/>
      <c r="J561" s="4"/>
      <c r="K561" s="4"/>
      <c r="L561" s="4"/>
      <c r="M561" s="4"/>
      <c r="N561" s="4"/>
      <c r="O561" s="84"/>
      <c r="P561" s="85"/>
    </row>
    <row r="562" spans="4:16" x14ac:dyDescent="0.2">
      <c r="F562" s="4"/>
      <c r="G562" s="4"/>
      <c r="H562" s="4"/>
      <c r="I562" s="4"/>
      <c r="J562" s="4"/>
      <c r="K562" s="4"/>
      <c r="L562" s="4"/>
      <c r="M562" s="4"/>
      <c r="N562" s="4"/>
      <c r="O562" s="84"/>
      <c r="P562" s="85"/>
    </row>
    <row r="563" spans="4:16" x14ac:dyDescent="0.2">
      <c r="F563" s="4"/>
      <c r="G563" s="4"/>
      <c r="H563" s="4"/>
      <c r="I563" s="4"/>
      <c r="J563" s="4"/>
      <c r="K563" s="4"/>
      <c r="L563" s="4"/>
      <c r="M563" s="4"/>
      <c r="N563" s="4"/>
      <c r="O563" s="84"/>
      <c r="P563" s="85"/>
    </row>
    <row r="564" spans="4:16" x14ac:dyDescent="0.2">
      <c r="G564" s="60"/>
      <c r="H564" s="61"/>
      <c r="I564" s="61"/>
      <c r="J564" s="61"/>
      <c r="K564" s="61"/>
      <c r="L564" s="61"/>
      <c r="M564" s="62"/>
      <c r="N564" s="63"/>
      <c r="O564" s="64"/>
    </row>
    <row r="565" spans="4:16" x14ac:dyDescent="0.2">
      <c r="F565" s="1"/>
      <c r="G565" s="1"/>
      <c r="H565" s="1"/>
      <c r="I565" s="1"/>
      <c r="J565" s="1"/>
      <c r="K565" s="1"/>
      <c r="L565" s="1"/>
      <c r="M565" s="1"/>
      <c r="N565" s="1"/>
      <c r="O565" s="1"/>
      <c r="P565" s="1"/>
    </row>
    <row r="566" spans="4:16" x14ac:dyDescent="0.2">
      <c r="F566" s="1"/>
      <c r="G566" s="1"/>
      <c r="H566" s="1"/>
      <c r="I566" s="1"/>
      <c r="J566" s="1"/>
      <c r="K566" s="1"/>
      <c r="L566" s="1"/>
      <c r="M566" s="1"/>
      <c r="N566" s="1"/>
      <c r="O566" s="1"/>
      <c r="P566" s="1"/>
    </row>
    <row r="567" spans="4:16" x14ac:dyDescent="0.2">
      <c r="D567" s="289"/>
      <c r="F567" s="1"/>
      <c r="G567" s="39" t="s">
        <v>64</v>
      </c>
      <c r="H567" s="1"/>
      <c r="I567" s="1"/>
      <c r="J567" s="1"/>
      <c r="K567" s="1"/>
      <c r="L567" s="1"/>
      <c r="M567" s="40" t="s">
        <v>0</v>
      </c>
      <c r="N567" s="1"/>
      <c r="O567" s="5" t="str">
        <f>IF(M567="yes","complete","in progress…")</f>
        <v>in progress…</v>
      </c>
      <c r="P567" s="1"/>
    </row>
    <row r="568" spans="4:16" x14ac:dyDescent="0.2">
      <c r="F568" s="1"/>
      <c r="G568" s="1"/>
      <c r="H568" s="1"/>
      <c r="I568" s="1"/>
      <c r="J568" s="1"/>
      <c r="K568" s="1"/>
      <c r="L568" s="1"/>
      <c r="M568" s="1"/>
      <c r="N568" s="1"/>
      <c r="O568" s="1"/>
      <c r="P568" s="1"/>
    </row>
    <row r="569" spans="4:16" x14ac:dyDescent="0.2">
      <c r="F569" s="1"/>
      <c r="G569" s="1"/>
      <c r="H569" s="1"/>
      <c r="I569" s="1"/>
      <c r="J569" s="1"/>
      <c r="K569" s="1"/>
      <c r="L569" s="1"/>
      <c r="M569" s="1"/>
      <c r="N569" s="1"/>
      <c r="O569" s="1"/>
      <c r="P569" s="1"/>
    </row>
    <row r="570" spans="4:16" x14ac:dyDescent="0.2">
      <c r="F570" s="1"/>
      <c r="G570" s="11" t="s">
        <v>7</v>
      </c>
      <c r="H570" s="1"/>
      <c r="I570" s="2"/>
      <c r="J570" s="1"/>
      <c r="K570" s="1"/>
      <c r="L570" s="1"/>
      <c r="M570" s="1"/>
      <c r="N570" s="1"/>
      <c r="O570" s="11" t="s">
        <v>8</v>
      </c>
      <c r="P570" s="1"/>
    </row>
    <row r="571" spans="4:16" x14ac:dyDescent="0.2">
      <c r="F571" s="1"/>
      <c r="G571" s="1"/>
      <c r="H571" s="1"/>
      <c r="I571" s="1"/>
      <c r="J571" s="1"/>
      <c r="K571" s="1"/>
      <c r="L571" s="1"/>
      <c r="M571" s="1"/>
      <c r="N571" s="1"/>
      <c r="O571" s="1"/>
      <c r="P571" s="1"/>
    </row>
  </sheetData>
  <mergeCells count="165">
    <mergeCell ref="H406:N406"/>
    <mergeCell ref="G405:N405"/>
    <mergeCell ref="G469:N469"/>
    <mergeCell ref="H428:N429"/>
    <mergeCell ref="H447:N448"/>
    <mergeCell ref="G421:G428"/>
    <mergeCell ref="H421:N422"/>
    <mergeCell ref="G402:O403"/>
    <mergeCell ref="N404:O404"/>
    <mergeCell ref="G408:G415"/>
    <mergeCell ref="H408:N409"/>
    <mergeCell ref="H415:N416"/>
    <mergeCell ref="H543:N544"/>
    <mergeCell ref="G338:O339"/>
    <mergeCell ref="N340:O340"/>
    <mergeCell ref="G344:G351"/>
    <mergeCell ref="H344:N345"/>
    <mergeCell ref="H332:N333"/>
    <mergeCell ref="H351:N352"/>
    <mergeCell ref="H364:N365"/>
    <mergeCell ref="G325:G332"/>
    <mergeCell ref="H325:N326"/>
    <mergeCell ref="N436:O436"/>
    <mergeCell ref="G440:G447"/>
    <mergeCell ref="H440:N441"/>
    <mergeCell ref="H438:N438"/>
    <mergeCell ref="G437:N437"/>
    <mergeCell ref="H470:N470"/>
    <mergeCell ref="H502:N502"/>
    <mergeCell ref="G501:N501"/>
    <mergeCell ref="H534:N534"/>
    <mergeCell ref="G533:N533"/>
    <mergeCell ref="H342:N342"/>
    <mergeCell ref="G341:N341"/>
    <mergeCell ref="G373:N373"/>
    <mergeCell ref="H374:N374"/>
    <mergeCell ref="H556:N557"/>
    <mergeCell ref="G530:O531"/>
    <mergeCell ref="N532:O532"/>
    <mergeCell ref="G536:G543"/>
    <mergeCell ref="H536:N537"/>
    <mergeCell ref="H140:N141"/>
    <mergeCell ref="H127:N128"/>
    <mergeCell ref="H159:N160"/>
    <mergeCell ref="H172:N173"/>
    <mergeCell ref="H191:N192"/>
    <mergeCell ref="H204:N205"/>
    <mergeCell ref="H223:N224"/>
    <mergeCell ref="H236:N237"/>
    <mergeCell ref="H255:N256"/>
    <mergeCell ref="H268:N269"/>
    <mergeCell ref="H287:N288"/>
    <mergeCell ref="H300:N301"/>
    <mergeCell ref="H319:N320"/>
    <mergeCell ref="G306:O307"/>
    <mergeCell ref="N308:O308"/>
    <mergeCell ref="G312:G319"/>
    <mergeCell ref="H312:N313"/>
    <mergeCell ref="G357:G364"/>
    <mergeCell ref="H357:N358"/>
    <mergeCell ref="G549:G556"/>
    <mergeCell ref="H549:N550"/>
    <mergeCell ref="G101:G108"/>
    <mergeCell ref="H101:N102"/>
    <mergeCell ref="G517:G524"/>
    <mergeCell ref="H517:N518"/>
    <mergeCell ref="G498:O499"/>
    <mergeCell ref="N500:O500"/>
    <mergeCell ref="G504:G511"/>
    <mergeCell ref="H504:N505"/>
    <mergeCell ref="H492:N493"/>
    <mergeCell ref="H511:N512"/>
    <mergeCell ref="H524:N525"/>
    <mergeCell ref="G485:G492"/>
    <mergeCell ref="H485:N486"/>
    <mergeCell ref="G466:O467"/>
    <mergeCell ref="N468:O468"/>
    <mergeCell ref="G472:G479"/>
    <mergeCell ref="H472:N473"/>
    <mergeCell ref="H460:N461"/>
    <mergeCell ref="H479:N480"/>
    <mergeCell ref="G453:G460"/>
    <mergeCell ref="H453:N454"/>
    <mergeCell ref="G434:O435"/>
    <mergeCell ref="H389:N390"/>
    <mergeCell ref="G370:O371"/>
    <mergeCell ref="N372:O372"/>
    <mergeCell ref="G376:G383"/>
    <mergeCell ref="H376:N377"/>
    <mergeCell ref="H396:N397"/>
    <mergeCell ref="H383:N384"/>
    <mergeCell ref="N244:O244"/>
    <mergeCell ref="G248:G255"/>
    <mergeCell ref="H248:N249"/>
    <mergeCell ref="G309:N309"/>
    <mergeCell ref="H310:N310"/>
    <mergeCell ref="G389:G396"/>
    <mergeCell ref="G293:G300"/>
    <mergeCell ref="H293:N294"/>
    <mergeCell ref="G261:G268"/>
    <mergeCell ref="H261:N262"/>
    <mergeCell ref="G274:O275"/>
    <mergeCell ref="N276:O276"/>
    <mergeCell ref="G280:G287"/>
    <mergeCell ref="H280:N281"/>
    <mergeCell ref="G245:N245"/>
    <mergeCell ref="H246:N246"/>
    <mergeCell ref="G277:N277"/>
    <mergeCell ref="H278:N278"/>
    <mergeCell ref="G210:O211"/>
    <mergeCell ref="N212:O212"/>
    <mergeCell ref="G216:G223"/>
    <mergeCell ref="H216:N217"/>
    <mergeCell ref="G197:G204"/>
    <mergeCell ref="H197:N198"/>
    <mergeCell ref="G242:O243"/>
    <mergeCell ref="G178:O179"/>
    <mergeCell ref="N180:O180"/>
    <mergeCell ref="G184:G191"/>
    <mergeCell ref="H184:N185"/>
    <mergeCell ref="G229:G236"/>
    <mergeCell ref="H229:N230"/>
    <mergeCell ref="H182:N182"/>
    <mergeCell ref="G181:N181"/>
    <mergeCell ref="H214:N214"/>
    <mergeCell ref="G165:G172"/>
    <mergeCell ref="H165:N166"/>
    <mergeCell ref="G146:O147"/>
    <mergeCell ref="N148:O148"/>
    <mergeCell ref="G152:G159"/>
    <mergeCell ref="H152:N153"/>
    <mergeCell ref="G133:G140"/>
    <mergeCell ref="H133:N134"/>
    <mergeCell ref="G114:O115"/>
    <mergeCell ref="N116:O116"/>
    <mergeCell ref="G120:G127"/>
    <mergeCell ref="H120:N121"/>
    <mergeCell ref="G117:N117"/>
    <mergeCell ref="H118:N118"/>
    <mergeCell ref="H150:N150"/>
    <mergeCell ref="G149:N149"/>
    <mergeCell ref="G12:O21"/>
    <mergeCell ref="G42:O44"/>
    <mergeCell ref="H69:N70"/>
    <mergeCell ref="H82:N83"/>
    <mergeCell ref="H95:N96"/>
    <mergeCell ref="H108:N109"/>
    <mergeCell ref="R7:U7"/>
    <mergeCell ref="R8:U8"/>
    <mergeCell ref="G49:G56"/>
    <mergeCell ref="G62:G69"/>
    <mergeCell ref="H62:N63"/>
    <mergeCell ref="H49:N50"/>
    <mergeCell ref="G88:G95"/>
    <mergeCell ref="H88:N89"/>
    <mergeCell ref="G39:O41"/>
    <mergeCell ref="G75:G82"/>
    <mergeCell ref="H75:N76"/>
    <mergeCell ref="H56:N57"/>
    <mergeCell ref="R30:R36"/>
    <mergeCell ref="G28:O33"/>
    <mergeCell ref="R14:U20"/>
    <mergeCell ref="G25:O27"/>
    <mergeCell ref="H47:N47"/>
    <mergeCell ref="G46:N46"/>
  </mergeCells>
  <conditionalFormatting sqref="H157 I552 H564:J564 H234 I507 H152 I379 I360 I200 I123:I124 I347 I168:I169 I328 H522 I264 I315 H509 H554 I283 H490 I251 H458 H280 I232 H477 H80:J80 H426 I219 I187 I155 I456 I296 H445 H75 I424 I78 I136 H67:J67 H394 I91 I65 H93:J93 H381 I520 H362 H54:I54 I475 I443 H349 I392 H88 I488 H330 H413 H541 H101 I539 H317 H325 H312 H344 H165 H184 H197 H216 H229 H248 H261 H293 H357 H453 H389 H408 H421 H440 H472 H485 H504 H517 H536 H549 H138:I138 H376 H170 H125:I126 H189 H120 H202 H133 H221 I52 H253 I105:J106 H266 I104 H285 H106 H298 I411 H62 H49">
    <cfRule type="beginsWith" dxfId="617" priority="740" operator="beginsWith" text="Please provide">
      <formula>LEFT(H49,14)="Please provide"</formula>
    </cfRule>
  </conditionalFormatting>
  <conditionalFormatting sqref="H532:I532 H116:I116 H148:I148 H180:I180 H212:I212 H244:I244 H276:I276 H308:I308 H340:I340 H372:I372 H404:I404 H436:I436 H468:I468 H500:I500">
    <cfRule type="cellIs" dxfId="616" priority="735" operator="equal">
      <formula>0</formula>
    </cfRule>
  </conditionalFormatting>
  <conditionalFormatting sqref="O564">
    <cfRule type="containsText" dxfId="615" priority="704" operator="containsText" text="Value">
      <formula>NOT(ISERROR(SEARCH("Value",O564)))</formula>
    </cfRule>
  </conditionalFormatting>
  <conditionalFormatting sqref="O567">
    <cfRule type="expression" dxfId="614" priority="691">
      <formula>$O$567="complete"</formula>
    </cfRule>
    <cfRule type="expression" dxfId="613" priority="692">
      <formula>$O$567="in progress…"</formula>
    </cfRule>
  </conditionalFormatting>
  <conditionalFormatting sqref="M213">
    <cfRule type="containsText" dxfId="612" priority="690" operator="containsText" text="Please Select">
      <formula>NOT(ISERROR(SEARCH("Please Select",M213)))</formula>
    </cfRule>
  </conditionalFormatting>
  <conditionalFormatting sqref="H91:H93 H78:H80 H67 O50 G70 G128 O121 G141 G160 O153 G173 G192 O185 G205 G224 O217 G237 G256 O249 G269 G288 O281 G301 G320 O313 G333 G352 O345 G365 G384 O377 G397 G416:G417 O409 G429 G448:G449 O441 G461 G480 O473 G493 G512 O505 G525 G544 O537 G557 I138:L138 I170:L170 L202 L221 L234 L266 L285 L298 L317 L330 L349 L362 L381 L394 L413 L445 L458 L477 L490 L509 L522 L541 L554 G530 O107:O108 O94:O95 H68:N68 I66:M67 L189 I92:M93 H94:N94 I105:L107 L253 H126 I79:M80 H104:M106 L426 J55:N55 M213 H77:L77 H81:N81 G75 H54:L55 L78 H82 H90:L90 H84:L84 G86:L87 G88 I78 L91 H95 G83:G85 G96:G97 I79:L81 I92:L94 H103:L103 H107:N107 G101 I91 H108 G109:G110 G178 G210 G242 G274 G306 G338 G370 G402 G434 G466 G498 I554:J554 I541:J541 I522:J522 I509:J509 I490:J490 I477:J477 I458:J458 I445:J445 I426:J426 I413:J413 I394:J394 I381:J381 I362:J362 I349:J349 I330:J330 I317:J317 I298:J298 I285:J285 I266:J266 I253:J253 I234:J234 I221:J221 I202:J202 I189:J189 I157:J157 L157 H154 H85:N85">
    <cfRule type="expression" dxfId="611" priority="689">
      <formula>$I$44="0"</formula>
    </cfRule>
  </conditionalFormatting>
  <conditionalFormatting sqref="J78 J65 J52 J91 J104 J136 J155 J187 J200 J219 J232 J251 J264 J283 J296 J315 J328 J347 J360 J379 J392 J411 J424 J443 J456 J475 J488 J507 J520 J539 J552 J54 H55 J55:N55 H107 J138 J123:J126 J168:J169">
    <cfRule type="containsText" dxfId="610" priority="200" operator="containsText" text="Please Select">
      <formula>NOT(ISERROR(SEARCH("Please Select",H52)))</formula>
    </cfRule>
  </conditionalFormatting>
  <conditionalFormatting sqref="G46">
    <cfRule type="containsText" dxfId="609" priority="139" operator="containsText" text="Component &quot;none defined&quot;">
      <formula>NOT(ISERROR(SEARCH("Component ""none defined""",G46)))</formula>
    </cfRule>
  </conditionalFormatting>
  <conditionalFormatting sqref="L213">
    <cfRule type="expression" dxfId="608" priority="74">
      <formula>$M$46="Please select"</formula>
    </cfRule>
  </conditionalFormatting>
  <conditionalFormatting sqref="G47">
    <cfRule type="expression" dxfId="607" priority="44">
      <formula>$M$46="Please select"</formula>
    </cfRule>
  </conditionalFormatting>
  <conditionalFormatting sqref="H47">
    <cfRule type="containsText" dxfId="606" priority="43" operator="containsText" text="Please Select">
      <formula>NOT(ISERROR(SEARCH("Please Select",H47)))</formula>
    </cfRule>
  </conditionalFormatting>
  <conditionalFormatting sqref="G118">
    <cfRule type="expression" dxfId="605" priority="42">
      <formula>$M$46="Please select"</formula>
    </cfRule>
  </conditionalFormatting>
  <conditionalFormatting sqref="H118">
    <cfRule type="containsText" dxfId="604" priority="41" operator="containsText" text="Please Select">
      <formula>NOT(ISERROR(SEARCH("Please Select",H118)))</formula>
    </cfRule>
  </conditionalFormatting>
  <conditionalFormatting sqref="H118">
    <cfRule type="expression" dxfId="603" priority="40">
      <formula>$I$44="0"</formula>
    </cfRule>
  </conditionalFormatting>
  <conditionalFormatting sqref="G150">
    <cfRule type="expression" dxfId="602" priority="39">
      <formula>$M$46="Please select"</formula>
    </cfRule>
  </conditionalFormatting>
  <conditionalFormatting sqref="H150">
    <cfRule type="containsText" dxfId="601" priority="38" operator="containsText" text="Please Select">
      <formula>NOT(ISERROR(SEARCH("Please Select",H150)))</formula>
    </cfRule>
  </conditionalFormatting>
  <conditionalFormatting sqref="H150">
    <cfRule type="expression" dxfId="600" priority="37">
      <formula>$I$44="0"</formula>
    </cfRule>
  </conditionalFormatting>
  <conditionalFormatting sqref="G182">
    <cfRule type="expression" dxfId="599" priority="36">
      <formula>$M$46="Please select"</formula>
    </cfRule>
  </conditionalFormatting>
  <conditionalFormatting sqref="H182">
    <cfRule type="containsText" dxfId="598" priority="35" operator="containsText" text="Please Select">
      <formula>NOT(ISERROR(SEARCH("Please Select",H182)))</formula>
    </cfRule>
  </conditionalFormatting>
  <conditionalFormatting sqref="H182">
    <cfRule type="expression" dxfId="597" priority="34">
      <formula>$I$44="0"</formula>
    </cfRule>
  </conditionalFormatting>
  <conditionalFormatting sqref="G214">
    <cfRule type="expression" dxfId="596" priority="33">
      <formula>$M$46="Please select"</formula>
    </cfRule>
  </conditionalFormatting>
  <conditionalFormatting sqref="H214">
    <cfRule type="containsText" dxfId="595" priority="32" operator="containsText" text="Please Select">
      <formula>NOT(ISERROR(SEARCH("Please Select",H214)))</formula>
    </cfRule>
  </conditionalFormatting>
  <conditionalFormatting sqref="H214">
    <cfRule type="expression" dxfId="594" priority="31">
      <formula>$I$44="0"</formula>
    </cfRule>
  </conditionalFormatting>
  <conditionalFormatting sqref="G246">
    <cfRule type="expression" dxfId="593" priority="30">
      <formula>$M$46="Please select"</formula>
    </cfRule>
  </conditionalFormatting>
  <conditionalFormatting sqref="H246">
    <cfRule type="containsText" dxfId="592" priority="29" operator="containsText" text="Please Select">
      <formula>NOT(ISERROR(SEARCH("Please Select",H246)))</formula>
    </cfRule>
  </conditionalFormatting>
  <conditionalFormatting sqref="H246">
    <cfRule type="expression" dxfId="591" priority="28">
      <formula>$I$44="0"</formula>
    </cfRule>
  </conditionalFormatting>
  <conditionalFormatting sqref="G278">
    <cfRule type="expression" dxfId="590" priority="27">
      <formula>$M$46="Please select"</formula>
    </cfRule>
  </conditionalFormatting>
  <conditionalFormatting sqref="H278">
    <cfRule type="containsText" dxfId="589" priority="26" operator="containsText" text="Please Select">
      <formula>NOT(ISERROR(SEARCH("Please Select",H278)))</formula>
    </cfRule>
  </conditionalFormatting>
  <conditionalFormatting sqref="H278">
    <cfRule type="expression" dxfId="588" priority="25">
      <formula>$I$44="0"</formula>
    </cfRule>
  </conditionalFormatting>
  <conditionalFormatting sqref="G310">
    <cfRule type="expression" dxfId="587" priority="24">
      <formula>$M$46="Please select"</formula>
    </cfRule>
  </conditionalFormatting>
  <conditionalFormatting sqref="H310">
    <cfRule type="containsText" dxfId="586" priority="23" operator="containsText" text="Please Select">
      <formula>NOT(ISERROR(SEARCH("Please Select",H310)))</formula>
    </cfRule>
  </conditionalFormatting>
  <conditionalFormatting sqref="H310">
    <cfRule type="expression" dxfId="585" priority="22">
      <formula>$I$44="0"</formula>
    </cfRule>
  </conditionalFormatting>
  <conditionalFormatting sqref="G342">
    <cfRule type="expression" dxfId="584" priority="21">
      <formula>$M$46="Please select"</formula>
    </cfRule>
  </conditionalFormatting>
  <conditionalFormatting sqref="H342">
    <cfRule type="containsText" dxfId="583" priority="20" operator="containsText" text="Please Select">
      <formula>NOT(ISERROR(SEARCH("Please Select",H342)))</formula>
    </cfRule>
  </conditionalFormatting>
  <conditionalFormatting sqref="H342">
    <cfRule type="expression" dxfId="582" priority="19">
      <formula>$I$44="0"</formula>
    </cfRule>
  </conditionalFormatting>
  <conditionalFormatting sqref="G374">
    <cfRule type="expression" dxfId="581" priority="18">
      <formula>$M$46="Please select"</formula>
    </cfRule>
  </conditionalFormatting>
  <conditionalFormatting sqref="H374">
    <cfRule type="containsText" dxfId="580" priority="17" operator="containsText" text="Please Select">
      <formula>NOT(ISERROR(SEARCH("Please Select",H374)))</formula>
    </cfRule>
  </conditionalFormatting>
  <conditionalFormatting sqref="H374">
    <cfRule type="expression" dxfId="579" priority="16">
      <formula>$I$44="0"</formula>
    </cfRule>
  </conditionalFormatting>
  <conditionalFormatting sqref="G406">
    <cfRule type="expression" dxfId="578" priority="15">
      <formula>$M$46="Please select"</formula>
    </cfRule>
  </conditionalFormatting>
  <conditionalFormatting sqref="H406">
    <cfRule type="containsText" dxfId="577" priority="14" operator="containsText" text="Please Select">
      <formula>NOT(ISERROR(SEARCH("Please Select",H406)))</formula>
    </cfRule>
  </conditionalFormatting>
  <conditionalFormatting sqref="H406">
    <cfRule type="expression" dxfId="576" priority="13">
      <formula>$I$44="0"</formula>
    </cfRule>
  </conditionalFormatting>
  <conditionalFormatting sqref="G438">
    <cfRule type="expression" dxfId="575" priority="12">
      <formula>$M$46="Please select"</formula>
    </cfRule>
  </conditionalFormatting>
  <conditionalFormatting sqref="H438">
    <cfRule type="containsText" dxfId="574" priority="11" operator="containsText" text="Please Select">
      <formula>NOT(ISERROR(SEARCH("Please Select",H438)))</formula>
    </cfRule>
  </conditionalFormatting>
  <conditionalFormatting sqref="H438">
    <cfRule type="expression" dxfId="573" priority="10">
      <formula>$I$44="0"</formula>
    </cfRule>
  </conditionalFormatting>
  <conditionalFormatting sqref="G470">
    <cfRule type="expression" dxfId="572" priority="9">
      <formula>$M$46="Please select"</formula>
    </cfRule>
  </conditionalFormatting>
  <conditionalFormatting sqref="H470">
    <cfRule type="containsText" dxfId="571" priority="8" operator="containsText" text="Please Select">
      <formula>NOT(ISERROR(SEARCH("Please Select",H470)))</formula>
    </cfRule>
  </conditionalFormatting>
  <conditionalFormatting sqref="H470">
    <cfRule type="expression" dxfId="570" priority="7">
      <formula>$I$44="0"</formula>
    </cfRule>
  </conditionalFormatting>
  <conditionalFormatting sqref="G502">
    <cfRule type="expression" dxfId="569" priority="6">
      <formula>$M$46="Please select"</formula>
    </cfRule>
  </conditionalFormatting>
  <conditionalFormatting sqref="H502">
    <cfRule type="containsText" dxfId="568" priority="5" operator="containsText" text="Please Select">
      <formula>NOT(ISERROR(SEARCH("Please Select",H502)))</formula>
    </cfRule>
  </conditionalFormatting>
  <conditionalFormatting sqref="H502">
    <cfRule type="expression" dxfId="567" priority="4">
      <formula>$I$44="0"</formula>
    </cfRule>
  </conditionalFormatting>
  <conditionalFormatting sqref="G534">
    <cfRule type="expression" dxfId="566" priority="3">
      <formula>$M$46="Please select"</formula>
    </cfRule>
  </conditionalFormatting>
  <conditionalFormatting sqref="H534">
    <cfRule type="containsText" dxfId="565" priority="2" operator="containsText" text="Please Select">
      <formula>NOT(ISERROR(SEARCH("Please Select",H534)))</formula>
    </cfRule>
  </conditionalFormatting>
  <conditionalFormatting sqref="H534">
    <cfRule type="expression" dxfId="564" priority="1">
      <formula>$I$44="0"</formula>
    </cfRule>
  </conditionalFormatting>
  <dataValidations count="1">
    <dataValidation type="list" allowBlank="1" showInputMessage="1" showErrorMessage="1" sqref="M567">
      <formula1>"yes, no"</formula1>
    </dataValidation>
  </dataValidations>
  <hyperlinks>
    <hyperlink ref="O7" location="'STEP 5 - A'!A1" display="&gt;&gt;&gt; to step 5"/>
    <hyperlink ref="G7" location="'STEP 3'!A1" display="to step 3 &lt;&lt;&lt;"/>
    <hyperlink ref="R8:U8" r:id="rId1" display="You tube"/>
    <hyperlink ref="O570" location="'STEP 5 - A'!A1" display="&gt;&gt;&gt; to step 5"/>
    <hyperlink ref="G570" location="'STEP 3'!A1" display="to step 3 &lt;&lt;&lt;"/>
  </hyperlinks>
  <pageMargins left="0.7" right="0.7" top="0.78740157499999996" bottom="0.78740157499999996" header="0.3" footer="0.3"/>
  <pageSetup orientation="portrait" horizontalDpi="1200" verticalDpi="1200" r:id="rId2"/>
  <ignoredErrors>
    <ignoredError sqref="G46 V47:V57 V27:V29 V33:V45 V25:W26 V46:W46 W33:W45 V30:W32 W27:W29 W47:W57" emptyCellReference="1"/>
  </ignoredErrors>
  <drawing r:id="rId3"/>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 enableFormatConditionsCalculation="0"/>
  <dimension ref="C2:AA529"/>
  <sheetViews>
    <sheetView topLeftCell="C1" zoomScaleNormal="100" zoomScalePageLayoutView="80" workbookViewId="0">
      <selection activeCell="C1" sqref="C1"/>
    </sheetView>
  </sheetViews>
  <sheetFormatPr baseColWidth="10" defaultColWidth="10.85546875" defaultRowHeight="12.75" x14ac:dyDescent="0.2"/>
  <cols>
    <col min="1" max="2" width="0" style="3" hidden="1" customWidth="1"/>
    <col min="3" max="5" width="10.85546875" style="3"/>
    <col min="6" max="6" width="6.7109375" style="3" customWidth="1"/>
    <col min="7" max="11" width="10.85546875" style="3"/>
    <col min="12" max="12" width="10.85546875" style="3" customWidth="1"/>
    <col min="13" max="15" width="10.85546875" style="3"/>
    <col min="16" max="17" width="6.7109375" style="3" customWidth="1"/>
    <col min="18" max="16384" width="10.85546875" style="3"/>
  </cols>
  <sheetData>
    <row r="2" spans="3:25" x14ac:dyDescent="0.2">
      <c r="F2" s="1"/>
      <c r="G2" s="1"/>
      <c r="H2" s="1"/>
      <c r="I2" s="1"/>
      <c r="J2" s="1"/>
      <c r="K2" s="1"/>
      <c r="L2" s="1"/>
      <c r="M2" s="1"/>
      <c r="N2" s="1"/>
      <c r="O2" s="1"/>
      <c r="P2" s="1"/>
    </row>
    <row r="3" spans="3:25" x14ac:dyDescent="0.2">
      <c r="F3" s="1"/>
      <c r="G3" s="52"/>
      <c r="H3" s="52"/>
      <c r="I3" s="52"/>
      <c r="J3" s="52"/>
      <c r="K3" s="52"/>
      <c r="L3" s="52"/>
      <c r="M3" s="52"/>
      <c r="N3" s="52"/>
      <c r="O3" s="52"/>
      <c r="P3" s="1"/>
      <c r="X3" s="33"/>
      <c r="Y3" s="33"/>
    </row>
    <row r="4" spans="3:25" x14ac:dyDescent="0.2">
      <c r="F4" s="1"/>
      <c r="G4" s="52"/>
      <c r="H4" s="52"/>
      <c r="I4" s="52"/>
      <c r="J4" s="52"/>
      <c r="K4" s="52"/>
      <c r="L4" s="52"/>
      <c r="M4" s="52"/>
      <c r="N4" s="52"/>
      <c r="O4" s="52"/>
      <c r="P4" s="1"/>
      <c r="X4" s="33"/>
      <c r="Y4" s="33"/>
    </row>
    <row r="5" spans="3:25" x14ac:dyDescent="0.2">
      <c r="F5" s="1"/>
      <c r="G5" s="52"/>
      <c r="H5" s="52"/>
      <c r="I5" s="52"/>
      <c r="J5" s="52"/>
      <c r="K5" s="52"/>
      <c r="L5" s="52"/>
      <c r="M5" s="52"/>
      <c r="N5" s="52"/>
      <c r="O5" s="52"/>
      <c r="P5" s="1"/>
      <c r="R5" s="4"/>
      <c r="S5" s="4"/>
      <c r="T5" s="4"/>
      <c r="U5" s="4"/>
      <c r="X5" s="33"/>
      <c r="Y5" s="33"/>
    </row>
    <row r="6" spans="3:25" x14ac:dyDescent="0.2">
      <c r="F6" s="1"/>
      <c r="G6" s="1"/>
      <c r="H6" s="1"/>
      <c r="I6" s="1"/>
      <c r="J6" s="1"/>
      <c r="K6" s="1"/>
      <c r="L6" s="1"/>
      <c r="M6" s="1"/>
      <c r="N6" s="1"/>
      <c r="O6" s="1"/>
      <c r="P6" s="1"/>
      <c r="R6" s="4"/>
      <c r="S6" s="4"/>
      <c r="T6" s="4"/>
      <c r="U6" s="4"/>
    </row>
    <row r="7" spans="3:25" x14ac:dyDescent="0.2">
      <c r="F7" s="1"/>
      <c r="G7" s="11" t="s">
        <v>10</v>
      </c>
      <c r="H7" s="495" t="s">
        <v>18</v>
      </c>
      <c r="I7" s="495"/>
      <c r="J7" s="495"/>
      <c r="K7" s="495"/>
      <c r="L7" s="495"/>
      <c r="M7" s="495"/>
      <c r="N7" s="495"/>
      <c r="O7" s="28" t="s">
        <v>19</v>
      </c>
      <c r="P7" s="1"/>
      <c r="R7" s="319" t="s">
        <v>378</v>
      </c>
      <c r="S7" s="319"/>
      <c r="T7" s="319"/>
      <c r="U7" s="319"/>
    </row>
    <row r="8" spans="3:25" x14ac:dyDescent="0.2">
      <c r="C8" s="22"/>
      <c r="F8" s="1"/>
      <c r="G8" s="1"/>
      <c r="H8" s="1"/>
      <c r="I8" s="2"/>
      <c r="J8" s="1"/>
      <c r="K8" s="1"/>
      <c r="L8" s="1"/>
      <c r="M8" s="1"/>
      <c r="N8" s="1"/>
      <c r="O8" s="1"/>
      <c r="P8" s="1"/>
      <c r="R8" s="317" t="s">
        <v>365</v>
      </c>
      <c r="S8" s="317"/>
      <c r="T8" s="317"/>
      <c r="U8" s="317"/>
    </row>
    <row r="9" spans="3:25" x14ac:dyDescent="0.2">
      <c r="C9" s="22"/>
      <c r="F9" s="1"/>
      <c r="G9" s="1"/>
      <c r="H9" s="1"/>
      <c r="I9" s="2"/>
      <c r="J9" s="1"/>
      <c r="K9" s="1"/>
      <c r="L9" s="1"/>
      <c r="M9" s="1"/>
      <c r="N9" s="1"/>
      <c r="O9" s="1"/>
      <c r="P9" s="1"/>
      <c r="R9" s="73"/>
      <c r="S9" s="72"/>
      <c r="T9" s="72"/>
      <c r="U9" s="72"/>
    </row>
    <row r="10" spans="3:25" x14ac:dyDescent="0.2">
      <c r="C10" s="22"/>
      <c r="F10" s="1"/>
      <c r="G10" s="1"/>
      <c r="H10" s="1"/>
      <c r="I10" s="2"/>
      <c r="J10" s="1"/>
      <c r="K10" s="1"/>
      <c r="L10" s="1"/>
      <c r="M10" s="1"/>
      <c r="N10" s="1"/>
      <c r="O10" s="1"/>
      <c r="P10" s="1"/>
      <c r="R10" s="92"/>
      <c r="S10" s="93"/>
      <c r="T10" s="93"/>
      <c r="U10" s="93"/>
    </row>
    <row r="11" spans="3:25" x14ac:dyDescent="0.2">
      <c r="C11" s="22"/>
      <c r="F11" s="1"/>
      <c r="G11" s="1"/>
      <c r="H11" s="1"/>
      <c r="I11" s="2"/>
      <c r="J11" s="1"/>
      <c r="K11" s="1"/>
      <c r="L11" s="1"/>
      <c r="M11" s="1"/>
      <c r="N11" s="1"/>
      <c r="O11" s="1"/>
      <c r="P11" s="1"/>
      <c r="R11" s="78"/>
      <c r="S11" s="78"/>
      <c r="T11" s="78"/>
      <c r="U11" s="78"/>
    </row>
    <row r="12" spans="3:25" ht="12.75" customHeight="1" x14ac:dyDescent="0.2">
      <c r="F12" s="1"/>
      <c r="G12" s="324" t="s">
        <v>421</v>
      </c>
      <c r="H12" s="324"/>
      <c r="I12" s="324"/>
      <c r="J12" s="324"/>
      <c r="K12" s="324"/>
      <c r="L12" s="324"/>
      <c r="M12" s="324"/>
      <c r="N12" s="324"/>
      <c r="O12" s="324"/>
      <c r="P12" s="8"/>
      <c r="Q12" s="7"/>
      <c r="R12" s="7"/>
      <c r="S12" s="7"/>
      <c r="T12" s="7"/>
      <c r="U12" s="7"/>
      <c r="V12" s="7"/>
    </row>
    <row r="13" spans="3:25" x14ac:dyDescent="0.2">
      <c r="F13" s="1"/>
      <c r="G13" s="324"/>
      <c r="H13" s="324"/>
      <c r="I13" s="324"/>
      <c r="J13" s="324"/>
      <c r="K13" s="324"/>
      <c r="L13" s="324"/>
      <c r="M13" s="324"/>
      <c r="N13" s="324"/>
      <c r="O13" s="324"/>
      <c r="P13" s="8"/>
      <c r="Q13" s="7"/>
      <c r="R13" s="7"/>
      <c r="S13" s="7"/>
      <c r="T13" s="7"/>
      <c r="U13" s="7"/>
      <c r="V13" s="7"/>
    </row>
    <row r="14" spans="3:25" x14ac:dyDescent="0.2">
      <c r="F14" s="1"/>
      <c r="G14" s="324"/>
      <c r="H14" s="324"/>
      <c r="I14" s="324"/>
      <c r="J14" s="324"/>
      <c r="K14" s="324"/>
      <c r="L14" s="324"/>
      <c r="M14" s="324"/>
      <c r="N14" s="324"/>
      <c r="O14" s="324"/>
      <c r="P14" s="8"/>
      <c r="Q14" s="7"/>
      <c r="R14" s="7"/>
      <c r="S14" s="7"/>
      <c r="T14" s="7"/>
      <c r="U14" s="7"/>
      <c r="V14" s="7"/>
    </row>
    <row r="15" spans="3:25" x14ac:dyDescent="0.2">
      <c r="F15" s="1"/>
      <c r="G15" s="324"/>
      <c r="H15" s="324"/>
      <c r="I15" s="324"/>
      <c r="J15" s="324"/>
      <c r="K15" s="324"/>
      <c r="L15" s="324"/>
      <c r="M15" s="324"/>
      <c r="N15" s="324"/>
      <c r="O15" s="324"/>
      <c r="P15" s="8"/>
      <c r="Q15" s="7"/>
      <c r="R15" s="7"/>
      <c r="S15" s="7"/>
      <c r="T15" s="7"/>
      <c r="U15" s="7"/>
      <c r="V15" s="7"/>
    </row>
    <row r="16" spans="3:25" x14ac:dyDescent="0.2">
      <c r="F16" s="91"/>
      <c r="G16" s="324"/>
      <c r="H16" s="324"/>
      <c r="I16" s="324"/>
      <c r="J16" s="324"/>
      <c r="K16" s="324"/>
      <c r="L16" s="324"/>
      <c r="M16" s="324"/>
      <c r="N16" s="324"/>
      <c r="O16" s="324"/>
      <c r="P16" s="91"/>
      <c r="Q16" s="7"/>
      <c r="R16" s="7"/>
      <c r="S16" s="7"/>
      <c r="T16" s="7"/>
      <c r="U16" s="7"/>
      <c r="V16" s="7"/>
    </row>
    <row r="17" spans="6:23" x14ac:dyDescent="0.2">
      <c r="F17" s="91"/>
      <c r="G17" s="324"/>
      <c r="H17" s="324"/>
      <c r="I17" s="324"/>
      <c r="J17" s="324"/>
      <c r="K17" s="324"/>
      <c r="L17" s="324"/>
      <c r="M17" s="324"/>
      <c r="N17" s="324"/>
      <c r="O17" s="324"/>
      <c r="P17" s="91"/>
      <c r="Q17" s="7"/>
      <c r="R17" s="7"/>
      <c r="S17" s="7"/>
      <c r="T17" s="7"/>
      <c r="U17" s="7"/>
      <c r="V17" s="7"/>
    </row>
    <row r="18" spans="6:23" x14ac:dyDescent="0.2">
      <c r="F18" s="91"/>
      <c r="G18" s="91"/>
      <c r="H18" s="91"/>
      <c r="I18" s="91"/>
      <c r="J18" s="91"/>
      <c r="K18" s="91"/>
      <c r="L18" s="91"/>
      <c r="M18" s="91"/>
      <c r="N18" s="91"/>
      <c r="O18" s="91"/>
      <c r="P18" s="91"/>
      <c r="Q18" s="7"/>
      <c r="R18" s="7"/>
      <c r="S18" s="7"/>
      <c r="T18" s="7"/>
      <c r="U18" s="7"/>
      <c r="V18" s="7"/>
    </row>
    <row r="19" spans="6:23" x14ac:dyDescent="0.2">
      <c r="F19" s="91"/>
      <c r="G19" s="324" t="s">
        <v>422</v>
      </c>
      <c r="H19" s="324"/>
      <c r="I19" s="324"/>
      <c r="J19" s="324"/>
      <c r="K19" s="324"/>
      <c r="L19" s="324"/>
      <c r="M19" s="324"/>
      <c r="N19" s="324"/>
      <c r="O19" s="324"/>
      <c r="P19" s="91"/>
      <c r="Q19" s="7"/>
      <c r="R19" s="7"/>
      <c r="S19" s="7"/>
      <c r="T19" s="7"/>
      <c r="U19" s="7"/>
      <c r="V19" s="7"/>
    </row>
    <row r="20" spans="6:23" x14ac:dyDescent="0.2">
      <c r="F20" s="91"/>
      <c r="G20" s="324"/>
      <c r="H20" s="324"/>
      <c r="I20" s="324"/>
      <c r="J20" s="324"/>
      <c r="K20" s="324"/>
      <c r="L20" s="324"/>
      <c r="M20" s="324"/>
      <c r="N20" s="324"/>
      <c r="O20" s="324"/>
      <c r="P20" s="91"/>
      <c r="Q20" s="7"/>
      <c r="R20" s="7"/>
      <c r="S20" s="7"/>
      <c r="T20" s="7"/>
      <c r="U20" s="7"/>
      <c r="V20" s="7"/>
      <c r="W20" s="7"/>
    </row>
    <row r="21" spans="6:23" x14ac:dyDescent="0.2">
      <c r="F21" s="1"/>
      <c r="G21" s="324"/>
      <c r="H21" s="324"/>
      <c r="I21" s="324"/>
      <c r="J21" s="324"/>
      <c r="K21" s="324"/>
      <c r="L21" s="324"/>
      <c r="M21" s="324"/>
      <c r="N21" s="324"/>
      <c r="O21" s="324"/>
      <c r="P21" s="1"/>
      <c r="Q21" s="21"/>
      <c r="R21" s="21"/>
      <c r="S21" s="21"/>
      <c r="T21" s="7"/>
      <c r="U21" s="7"/>
      <c r="V21" s="7"/>
      <c r="W21" s="7"/>
    </row>
    <row r="22" spans="6:23" x14ac:dyDescent="0.2">
      <c r="F22" s="1"/>
      <c r="G22" s="324"/>
      <c r="H22" s="324"/>
      <c r="I22" s="324"/>
      <c r="J22" s="324"/>
      <c r="K22" s="324"/>
      <c r="L22" s="324"/>
      <c r="M22" s="324"/>
      <c r="N22" s="324"/>
      <c r="O22" s="324"/>
      <c r="P22" s="1"/>
      <c r="Q22" s="21"/>
      <c r="R22" s="21"/>
      <c r="S22" s="21"/>
      <c r="T22" s="7"/>
      <c r="U22" s="7"/>
      <c r="V22" s="7"/>
      <c r="W22" s="7"/>
    </row>
    <row r="23" spans="6:23" x14ac:dyDescent="0.2">
      <c r="F23" s="1"/>
      <c r="G23" s="1"/>
      <c r="H23" s="1"/>
      <c r="I23" s="1"/>
      <c r="J23" s="1"/>
      <c r="K23" s="1"/>
      <c r="L23" s="1"/>
      <c r="M23" s="1"/>
      <c r="N23" s="1"/>
      <c r="O23" s="1"/>
      <c r="P23" s="1"/>
      <c r="Q23" s="21"/>
      <c r="R23" s="21"/>
      <c r="S23" s="21"/>
      <c r="T23" s="7"/>
      <c r="U23" s="7"/>
      <c r="V23" s="7"/>
      <c r="W23" s="7"/>
    </row>
    <row r="24" spans="6:23" x14ac:dyDescent="0.2">
      <c r="F24" s="1"/>
      <c r="G24" s="1"/>
      <c r="H24" s="1"/>
      <c r="I24" s="1"/>
      <c r="J24" s="1"/>
      <c r="K24" s="1"/>
      <c r="L24" s="1"/>
      <c r="M24" s="1"/>
      <c r="N24" s="1"/>
      <c r="O24" s="1"/>
      <c r="P24" s="1"/>
      <c r="Q24" s="21"/>
      <c r="R24" s="21"/>
      <c r="S24" s="21"/>
      <c r="T24" s="7"/>
      <c r="U24" s="7"/>
      <c r="V24" s="7"/>
      <c r="W24" s="7"/>
    </row>
    <row r="25" spans="6:23" x14ac:dyDescent="0.2">
      <c r="F25" s="1"/>
      <c r="G25" s="1"/>
      <c r="H25" s="1"/>
      <c r="I25" s="1"/>
      <c r="J25" s="1"/>
      <c r="K25" s="1"/>
      <c r="L25" s="1"/>
      <c r="M25" s="1"/>
      <c r="N25" s="1"/>
      <c r="O25" s="1"/>
      <c r="P25" s="1"/>
      <c r="Q25" s="21"/>
      <c r="R25" s="21"/>
      <c r="S25" s="21"/>
      <c r="T25" s="7"/>
      <c r="U25" s="7"/>
      <c r="V25" s="7"/>
      <c r="W25" s="7"/>
    </row>
    <row r="26" spans="6:23" x14ac:dyDescent="0.2">
      <c r="F26" s="1"/>
      <c r="G26" s="1"/>
      <c r="H26" s="1"/>
      <c r="I26" s="1"/>
      <c r="J26" s="1"/>
      <c r="K26" s="1"/>
      <c r="L26" s="1"/>
      <c r="M26" s="1"/>
      <c r="N26" s="1"/>
      <c r="O26" s="1"/>
      <c r="P26" s="1"/>
      <c r="Q26" s="21"/>
      <c r="R26" s="21"/>
      <c r="S26" s="21"/>
      <c r="T26" s="7"/>
      <c r="U26" s="7"/>
      <c r="V26" s="7"/>
      <c r="W26" s="7"/>
    </row>
    <row r="27" spans="6:23" x14ac:dyDescent="0.2">
      <c r="F27" s="1"/>
      <c r="G27" s="1"/>
      <c r="H27" s="1"/>
      <c r="I27" s="1"/>
      <c r="J27" s="1"/>
      <c r="K27" s="1"/>
      <c r="L27" s="1"/>
      <c r="M27" s="1"/>
      <c r="N27" s="1"/>
      <c r="O27" s="1"/>
      <c r="P27" s="1"/>
      <c r="Q27" s="21"/>
      <c r="R27" s="21"/>
      <c r="S27" s="21"/>
      <c r="T27" s="7"/>
      <c r="U27" s="7"/>
      <c r="V27" s="7"/>
      <c r="W27" s="7"/>
    </row>
    <row r="28" spans="6:23" x14ac:dyDescent="0.2">
      <c r="Q28" s="7"/>
      <c r="R28" s="7"/>
      <c r="S28" s="7"/>
      <c r="T28" s="7"/>
      <c r="U28" s="7"/>
      <c r="V28" s="7"/>
      <c r="W28" s="7"/>
    </row>
    <row r="29" spans="6:23" x14ac:dyDescent="0.2">
      <c r="F29" s="1"/>
      <c r="G29" s="1"/>
      <c r="H29" s="1"/>
      <c r="I29" s="1"/>
      <c r="J29" s="1"/>
      <c r="K29" s="1"/>
      <c r="L29" s="1"/>
      <c r="M29" s="1"/>
      <c r="N29" s="1"/>
      <c r="O29" s="17"/>
      <c r="P29" s="8"/>
      <c r="Q29" s="7"/>
      <c r="R29" s="7"/>
      <c r="S29" s="7"/>
      <c r="T29" s="7"/>
      <c r="U29" s="7"/>
      <c r="V29" s="7"/>
      <c r="W29" s="7"/>
    </row>
    <row r="30" spans="6:23" x14ac:dyDescent="0.2">
      <c r="F30" s="1"/>
      <c r="G30" s="1"/>
      <c r="H30" s="1"/>
      <c r="I30" s="1"/>
      <c r="J30" s="1"/>
      <c r="K30" s="1"/>
      <c r="L30" s="1"/>
      <c r="M30" s="1"/>
      <c r="N30" s="1"/>
      <c r="O30" s="17"/>
      <c r="P30" s="8"/>
      <c r="Q30" s="7"/>
      <c r="R30" s="7"/>
      <c r="S30" s="7"/>
      <c r="T30" s="7"/>
      <c r="U30" s="7"/>
      <c r="V30" s="7"/>
      <c r="W30" s="7"/>
    </row>
    <row r="31" spans="6:23" x14ac:dyDescent="0.2">
      <c r="F31" s="1"/>
      <c r="G31" s="324" t="s">
        <v>87</v>
      </c>
      <c r="H31" s="324"/>
      <c r="I31" s="324"/>
      <c r="J31" s="324"/>
      <c r="K31" s="324"/>
      <c r="L31" s="324"/>
      <c r="M31" s="324"/>
      <c r="N31" s="324"/>
      <c r="O31" s="324"/>
      <c r="P31" s="1"/>
      <c r="Q31" s="7"/>
      <c r="R31" s="7"/>
      <c r="S31" s="7"/>
      <c r="T31" s="7"/>
      <c r="U31" s="7"/>
      <c r="V31" s="7"/>
      <c r="W31" s="7"/>
    </row>
    <row r="32" spans="6:23" x14ac:dyDescent="0.2">
      <c r="F32" s="1"/>
      <c r="G32" s="324"/>
      <c r="H32" s="324"/>
      <c r="I32" s="324"/>
      <c r="J32" s="324"/>
      <c r="K32" s="324"/>
      <c r="L32" s="324"/>
      <c r="M32" s="324"/>
      <c r="N32" s="324"/>
      <c r="O32" s="324"/>
      <c r="P32" s="1"/>
      <c r="Q32" s="7"/>
      <c r="R32" s="7"/>
      <c r="S32" s="7"/>
      <c r="T32" s="7"/>
      <c r="U32" s="7"/>
      <c r="V32" s="7"/>
      <c r="W32" s="7"/>
    </row>
    <row r="33" spans="6:23" x14ac:dyDescent="0.2">
      <c r="F33" s="1"/>
      <c r="G33" s="1"/>
      <c r="H33" s="1"/>
      <c r="I33" s="1"/>
      <c r="J33" s="1"/>
      <c r="K33" s="1"/>
      <c r="L33" s="1"/>
      <c r="M33" s="1"/>
      <c r="N33" s="1"/>
      <c r="O33" s="1"/>
      <c r="P33" s="1"/>
      <c r="Q33" s="7"/>
      <c r="R33" s="7"/>
      <c r="S33" s="7"/>
      <c r="T33" s="7"/>
      <c r="U33" s="7"/>
      <c r="V33" s="7"/>
      <c r="W33" s="7"/>
    </row>
    <row r="34" spans="6:23" x14ac:dyDescent="0.2">
      <c r="F34" s="1"/>
      <c r="G34" s="16"/>
      <c r="H34" s="16"/>
      <c r="I34" s="16"/>
      <c r="J34" s="16"/>
      <c r="K34" s="16"/>
      <c r="L34" s="16"/>
      <c r="M34" s="16"/>
      <c r="N34" s="16"/>
      <c r="O34" s="1"/>
      <c r="P34" s="8"/>
      <c r="Q34" s="7"/>
      <c r="R34" s="7"/>
      <c r="S34" s="7"/>
      <c r="T34" s="7"/>
      <c r="U34" s="7"/>
      <c r="V34" s="7"/>
      <c r="W34" s="7"/>
    </row>
    <row r="35" spans="6:23" x14ac:dyDescent="0.2">
      <c r="F35" s="1"/>
      <c r="G35" s="12">
        <f>'STEP 3'!I44</f>
        <v>0</v>
      </c>
      <c r="H35" s="1"/>
      <c r="I35" s="1"/>
      <c r="J35" s="1"/>
      <c r="K35" s="1"/>
      <c r="L35" s="1"/>
      <c r="M35" s="1"/>
      <c r="N35" s="1"/>
      <c r="O35" s="1"/>
      <c r="P35" s="8"/>
      <c r="Q35" s="7"/>
      <c r="R35" s="7"/>
      <c r="S35" s="7"/>
      <c r="T35" s="7"/>
      <c r="U35" s="7"/>
      <c r="V35" s="7"/>
      <c r="W35" s="7"/>
    </row>
    <row r="36" spans="6:23" ht="12.75" customHeight="1" x14ac:dyDescent="0.2">
      <c r="F36" s="14"/>
      <c r="G36" s="456" t="str">
        <f>Data!BE3</f>
        <v>Result 1 - Example: Political frameworks for enhancing adaptive capacity of coastal communities are set up at various levels and instruments for their implementation are available</v>
      </c>
      <c r="H36" s="456"/>
      <c r="I36" s="456"/>
      <c r="J36" s="456"/>
      <c r="K36" s="456"/>
      <c r="L36" s="456"/>
      <c r="M36" s="456"/>
      <c r="N36" s="456"/>
      <c r="O36" s="456"/>
      <c r="P36" s="1"/>
      <c r="Q36" s="7"/>
      <c r="R36" s="7"/>
      <c r="S36" s="7"/>
      <c r="T36" s="7"/>
      <c r="U36" s="7"/>
      <c r="V36" s="7"/>
      <c r="W36" s="7"/>
    </row>
    <row r="37" spans="6:23" ht="12.75" customHeight="1" x14ac:dyDescent="0.2">
      <c r="F37" s="14"/>
      <c r="G37" s="456"/>
      <c r="H37" s="456"/>
      <c r="I37" s="456"/>
      <c r="J37" s="456"/>
      <c r="K37" s="456"/>
      <c r="L37" s="456"/>
      <c r="M37" s="456"/>
      <c r="N37" s="456"/>
      <c r="O37" s="456"/>
      <c r="P37" s="8"/>
      <c r="Q37" s="7"/>
      <c r="R37" s="7"/>
      <c r="S37" s="7"/>
      <c r="T37" s="7"/>
      <c r="U37" s="7"/>
      <c r="V37" s="7"/>
      <c r="W37" s="7"/>
    </row>
    <row r="38" spans="6:23" x14ac:dyDescent="0.2">
      <c r="F38" s="1"/>
      <c r="G38" s="456"/>
      <c r="H38" s="456"/>
      <c r="I38" s="456"/>
      <c r="J38" s="456"/>
      <c r="K38" s="456"/>
      <c r="L38" s="456"/>
      <c r="M38" s="456"/>
      <c r="N38" s="456"/>
      <c r="O38" s="456"/>
      <c r="P38" s="8"/>
      <c r="Q38" s="7"/>
      <c r="R38" s="22"/>
      <c r="S38" s="7"/>
      <c r="T38" s="7"/>
      <c r="U38" s="7"/>
      <c r="V38" s="7"/>
      <c r="W38" s="7"/>
    </row>
    <row r="39" spans="6:23" x14ac:dyDescent="0.2">
      <c r="F39" s="1"/>
      <c r="G39" s="1"/>
      <c r="H39" s="1"/>
      <c r="I39" s="1"/>
      <c r="J39" s="1"/>
      <c r="K39" s="1"/>
      <c r="L39" s="1"/>
      <c r="M39" s="1"/>
      <c r="N39" s="1"/>
      <c r="O39" s="1"/>
      <c r="P39" s="8"/>
      <c r="Q39" s="7"/>
      <c r="R39" s="22"/>
      <c r="S39" s="7"/>
      <c r="T39" s="7"/>
      <c r="U39" s="7"/>
      <c r="V39" s="7"/>
      <c r="W39" s="7"/>
    </row>
    <row r="40" spans="6:23" x14ac:dyDescent="0.2">
      <c r="F40" s="1"/>
      <c r="G40" s="100" t="str">
        <f>Data!A3</f>
        <v>I1</v>
      </c>
      <c r="H40" s="491" t="str">
        <f>Data!B3</f>
        <v xml:space="preserve">Workshops for political leaders conducted </v>
      </c>
      <c r="I40" s="491"/>
      <c r="J40" s="491"/>
      <c r="K40" s="491"/>
      <c r="L40" s="491"/>
      <c r="M40" s="491"/>
      <c r="N40" s="491"/>
      <c r="O40" s="491"/>
      <c r="P40" s="1"/>
      <c r="Q40" s="7"/>
      <c r="R40" s="22"/>
      <c r="S40" s="7"/>
      <c r="T40" s="7"/>
      <c r="U40" s="7"/>
      <c r="V40" s="7"/>
      <c r="W40" s="7"/>
    </row>
    <row r="41" spans="6:23" x14ac:dyDescent="0.2">
      <c r="F41" s="1"/>
      <c r="G41" s="6"/>
      <c r="H41" s="1"/>
      <c r="I41" s="14"/>
      <c r="J41" s="1"/>
      <c r="K41" s="1"/>
      <c r="L41" s="1"/>
      <c r="M41" s="1"/>
      <c r="N41" s="71"/>
      <c r="O41" s="71"/>
      <c r="P41" s="1"/>
      <c r="Q41" s="7"/>
      <c r="R41" s="22"/>
      <c r="S41" s="7"/>
      <c r="T41" s="7"/>
      <c r="U41" s="7"/>
      <c r="V41" s="7"/>
      <c r="W41" s="7"/>
    </row>
    <row r="42" spans="6:23" x14ac:dyDescent="0.2">
      <c r="F42" s="1"/>
      <c r="G42" s="6"/>
      <c r="H42" s="1"/>
      <c r="I42" s="98"/>
      <c r="J42" s="6" t="s">
        <v>97</v>
      </c>
      <c r="K42" s="492" t="s">
        <v>423</v>
      </c>
      <c r="L42" s="493"/>
      <c r="M42" s="493"/>
      <c r="N42" s="493"/>
      <c r="O42" s="494"/>
      <c r="P42" s="1"/>
      <c r="Q42" s="7"/>
      <c r="R42" s="22"/>
      <c r="S42" s="7"/>
      <c r="T42" s="7"/>
      <c r="U42" s="7"/>
      <c r="V42" s="7"/>
      <c r="W42" s="7"/>
    </row>
    <row r="43" spans="6:23" x14ac:dyDescent="0.2">
      <c r="F43" s="1"/>
      <c r="G43" s="6"/>
      <c r="H43" s="1"/>
      <c r="I43" s="14"/>
      <c r="J43" s="1"/>
      <c r="K43" s="1"/>
      <c r="L43" s="1"/>
      <c r="M43" s="1"/>
      <c r="N43" s="1"/>
      <c r="O43" s="71"/>
      <c r="P43" s="1"/>
      <c r="Q43" s="7"/>
      <c r="S43" s="7"/>
      <c r="T43" s="7"/>
      <c r="U43" s="7"/>
      <c r="V43" s="7"/>
      <c r="W43" s="7"/>
    </row>
    <row r="44" spans="6:23" x14ac:dyDescent="0.2">
      <c r="F44" s="1"/>
      <c r="G44" s="6"/>
      <c r="H44" s="1"/>
      <c r="I44" s="98"/>
      <c r="J44" s="99" t="s">
        <v>269</v>
      </c>
      <c r="K44" s="482" t="s">
        <v>279</v>
      </c>
      <c r="L44" s="483"/>
      <c r="M44" s="483"/>
      <c r="N44" s="483"/>
      <c r="O44" s="484"/>
      <c r="P44" s="1"/>
      <c r="Q44" s="7"/>
      <c r="R44" s="21" t="s">
        <v>76</v>
      </c>
      <c r="S44" s="22"/>
      <c r="T44" s="7"/>
      <c r="U44" s="7"/>
      <c r="V44" s="7"/>
      <c r="W44" s="7"/>
    </row>
    <row r="45" spans="6:23" x14ac:dyDescent="0.2">
      <c r="F45" s="1"/>
      <c r="G45" s="6"/>
      <c r="H45" s="1"/>
      <c r="I45" s="98"/>
      <c r="J45" s="99"/>
      <c r="K45" s="485"/>
      <c r="L45" s="486"/>
      <c r="M45" s="486"/>
      <c r="N45" s="486"/>
      <c r="O45" s="487"/>
      <c r="P45" s="1"/>
      <c r="Q45" s="7"/>
      <c r="R45" s="21" t="s">
        <v>88</v>
      </c>
      <c r="S45" s="22"/>
      <c r="T45" s="7"/>
      <c r="U45" s="7"/>
      <c r="V45" s="7"/>
      <c r="W45" s="7"/>
    </row>
    <row r="46" spans="6:23" x14ac:dyDescent="0.2">
      <c r="F46" s="1"/>
      <c r="G46" s="6"/>
      <c r="H46" s="1"/>
      <c r="I46" s="98"/>
      <c r="J46" s="99"/>
      <c r="K46" s="488"/>
      <c r="L46" s="489"/>
      <c r="M46" s="489"/>
      <c r="N46" s="489"/>
      <c r="O46" s="490"/>
      <c r="P46" s="1"/>
      <c r="Q46" s="7"/>
      <c r="R46" s="21" t="s">
        <v>89</v>
      </c>
      <c r="S46" s="22"/>
      <c r="T46" s="7"/>
      <c r="U46" s="7"/>
      <c r="V46" s="7"/>
      <c r="W46" s="7"/>
    </row>
    <row r="47" spans="6:23" x14ac:dyDescent="0.2">
      <c r="F47" s="1"/>
      <c r="G47" s="6"/>
      <c r="H47" s="1"/>
      <c r="I47" s="14"/>
      <c r="J47" s="1"/>
      <c r="K47" s="1"/>
      <c r="L47" s="1"/>
      <c r="M47" s="1"/>
      <c r="N47" s="1"/>
      <c r="O47" s="71"/>
      <c r="P47" s="1"/>
      <c r="Q47" s="7"/>
      <c r="R47" s="21" t="s">
        <v>90</v>
      </c>
      <c r="S47" s="7"/>
      <c r="T47" s="7"/>
      <c r="U47" s="7"/>
      <c r="V47" s="7"/>
      <c r="W47" s="7"/>
    </row>
    <row r="48" spans="6:23" x14ac:dyDescent="0.2">
      <c r="F48" s="1"/>
      <c r="G48" s="6"/>
      <c r="H48" s="1"/>
      <c r="I48" s="98"/>
      <c r="J48" s="99" t="s">
        <v>98</v>
      </c>
      <c r="K48" s="492" t="s">
        <v>91</v>
      </c>
      <c r="L48" s="494"/>
      <c r="M48" s="1"/>
      <c r="N48" s="29"/>
      <c r="O48" s="17"/>
      <c r="P48" s="1"/>
      <c r="Q48" s="7"/>
      <c r="R48" s="21" t="s">
        <v>91</v>
      </c>
      <c r="S48" s="22"/>
      <c r="T48" s="22"/>
      <c r="U48" s="22"/>
      <c r="V48" s="7"/>
      <c r="W48" s="7"/>
    </row>
    <row r="49" spans="6:23" x14ac:dyDescent="0.2">
      <c r="F49" s="1"/>
      <c r="G49" s="6"/>
      <c r="H49" s="1"/>
      <c r="I49" s="14"/>
      <c r="J49" s="1"/>
      <c r="K49" s="1"/>
      <c r="L49" s="1"/>
      <c r="M49" s="1"/>
      <c r="N49" s="1"/>
      <c r="O49" s="71"/>
      <c r="P49" s="1"/>
      <c r="Q49" s="7"/>
      <c r="R49" s="21" t="s">
        <v>92</v>
      </c>
      <c r="S49" s="22"/>
      <c r="T49" s="22"/>
      <c r="U49" s="22"/>
      <c r="V49" s="7"/>
      <c r="W49" s="7"/>
    </row>
    <row r="50" spans="6:23" x14ac:dyDescent="0.2">
      <c r="F50" s="1"/>
      <c r="G50" s="6"/>
      <c r="H50" s="1"/>
      <c r="I50" s="1"/>
      <c r="J50" s="1"/>
      <c r="K50" s="1"/>
      <c r="L50" s="1"/>
      <c r="M50" s="1"/>
      <c r="N50" s="29"/>
      <c r="O50" s="17"/>
      <c r="P50" s="1"/>
      <c r="Q50" s="7"/>
      <c r="R50" s="21" t="s">
        <v>93</v>
      </c>
      <c r="S50" s="22"/>
      <c r="T50" s="22"/>
      <c r="U50" s="22"/>
      <c r="V50" s="7"/>
      <c r="W50" s="7"/>
    </row>
    <row r="51" spans="6:23" x14ac:dyDescent="0.2">
      <c r="F51" s="1"/>
      <c r="G51" s="100" t="str">
        <f>Data!A4</f>
        <v>I2</v>
      </c>
      <c r="H51" s="130" t="str">
        <f>Data!B4</f>
        <v>please provide a definition of the indicator…</v>
      </c>
      <c r="I51" s="1"/>
      <c r="J51" s="12"/>
      <c r="K51" s="1"/>
      <c r="L51" s="1"/>
      <c r="M51" s="1"/>
      <c r="N51" s="321"/>
      <c r="O51" s="321"/>
      <c r="P51" s="1"/>
      <c r="Q51" s="7"/>
      <c r="R51" s="21" t="s">
        <v>94</v>
      </c>
      <c r="S51" s="22"/>
      <c r="T51" s="22"/>
      <c r="U51" s="22"/>
      <c r="V51" s="7"/>
      <c r="W51" s="7"/>
    </row>
    <row r="52" spans="6:23" x14ac:dyDescent="0.2">
      <c r="F52" s="1"/>
      <c r="G52" s="6"/>
      <c r="H52" s="1"/>
      <c r="I52" s="1"/>
      <c r="J52" s="1"/>
      <c r="K52" s="1"/>
      <c r="L52" s="1"/>
      <c r="M52" s="1"/>
      <c r="N52" s="29"/>
      <c r="O52" s="17"/>
      <c r="P52" s="8"/>
      <c r="Q52" s="7"/>
      <c r="R52" s="21" t="s">
        <v>95</v>
      </c>
      <c r="S52" s="22"/>
      <c r="T52" s="22"/>
      <c r="U52" s="22"/>
      <c r="V52" s="7"/>
      <c r="W52" s="7"/>
    </row>
    <row r="53" spans="6:23" x14ac:dyDescent="0.2">
      <c r="F53" s="1"/>
      <c r="G53" s="95"/>
      <c r="H53" s="1"/>
      <c r="I53" s="98"/>
      <c r="J53" s="6" t="s">
        <v>97</v>
      </c>
      <c r="K53" s="492"/>
      <c r="L53" s="493"/>
      <c r="M53" s="493"/>
      <c r="N53" s="493"/>
      <c r="O53" s="494"/>
      <c r="P53" s="42"/>
      <c r="Q53" s="7"/>
      <c r="R53" s="21" t="s">
        <v>96</v>
      </c>
      <c r="S53" s="22"/>
      <c r="T53" s="22"/>
      <c r="U53" s="22"/>
      <c r="V53" s="7"/>
      <c r="W53" s="7"/>
    </row>
    <row r="54" spans="6:23" x14ac:dyDescent="0.2">
      <c r="F54" s="1"/>
      <c r="G54" s="1"/>
      <c r="H54" s="1"/>
      <c r="I54" s="14"/>
      <c r="J54" s="1"/>
      <c r="K54" s="1"/>
      <c r="L54" s="1"/>
      <c r="M54" s="1"/>
      <c r="N54" s="1"/>
      <c r="O54" s="71"/>
      <c r="P54" s="8"/>
      <c r="Q54" s="7"/>
      <c r="S54" s="22"/>
      <c r="T54" s="22"/>
      <c r="U54" s="22"/>
      <c r="V54" s="7"/>
      <c r="W54" s="7"/>
    </row>
    <row r="55" spans="6:23" x14ac:dyDescent="0.2">
      <c r="F55" s="1"/>
      <c r="G55" s="1"/>
      <c r="H55" s="1"/>
      <c r="I55" s="98"/>
      <c r="J55" s="99" t="s">
        <v>269</v>
      </c>
      <c r="K55" s="482"/>
      <c r="L55" s="483"/>
      <c r="M55" s="483"/>
      <c r="N55" s="483"/>
      <c r="O55" s="484"/>
      <c r="P55" s="8"/>
      <c r="Q55" s="7"/>
      <c r="S55" s="22"/>
      <c r="T55" s="22"/>
      <c r="U55" s="22"/>
      <c r="V55" s="7"/>
      <c r="W55" s="7"/>
    </row>
    <row r="56" spans="6:23" x14ac:dyDescent="0.2">
      <c r="F56" s="1"/>
      <c r="G56" s="1"/>
      <c r="H56" s="1"/>
      <c r="I56" s="98"/>
      <c r="J56" s="99"/>
      <c r="K56" s="485"/>
      <c r="L56" s="486"/>
      <c r="M56" s="486"/>
      <c r="N56" s="486"/>
      <c r="O56" s="487"/>
      <c r="P56" s="8"/>
      <c r="Q56" s="7"/>
      <c r="S56" s="22"/>
      <c r="T56" s="22"/>
      <c r="U56" s="22"/>
      <c r="V56" s="7"/>
      <c r="W56" s="7"/>
    </row>
    <row r="57" spans="6:23" x14ac:dyDescent="0.2">
      <c r="F57" s="1"/>
      <c r="G57" s="1"/>
      <c r="H57" s="1"/>
      <c r="I57" s="98"/>
      <c r="J57" s="99"/>
      <c r="K57" s="488"/>
      <c r="L57" s="489"/>
      <c r="M57" s="489"/>
      <c r="N57" s="489"/>
      <c r="O57" s="490"/>
      <c r="P57" s="8"/>
      <c r="Q57" s="7"/>
      <c r="S57" s="22"/>
      <c r="T57" s="22"/>
      <c r="U57" s="22"/>
      <c r="V57" s="7"/>
      <c r="W57" s="7"/>
    </row>
    <row r="58" spans="6:23" x14ac:dyDescent="0.2">
      <c r="F58" s="1"/>
      <c r="G58" s="1"/>
      <c r="H58" s="1"/>
      <c r="I58" s="14"/>
      <c r="J58" s="1"/>
      <c r="K58" s="1"/>
      <c r="L58" s="1"/>
      <c r="M58" s="1"/>
      <c r="N58" s="1"/>
      <c r="O58" s="71"/>
      <c r="P58" s="1"/>
      <c r="Q58" s="7"/>
      <c r="R58" s="21"/>
      <c r="S58" s="22"/>
      <c r="T58" s="22"/>
      <c r="U58" s="22"/>
      <c r="V58" s="7"/>
      <c r="W58" s="7"/>
    </row>
    <row r="59" spans="6:23" x14ac:dyDescent="0.2">
      <c r="F59" s="1"/>
      <c r="G59" s="12"/>
      <c r="H59" s="1"/>
      <c r="I59" s="98"/>
      <c r="J59" s="99" t="s">
        <v>98</v>
      </c>
      <c r="K59" s="492" t="s">
        <v>76</v>
      </c>
      <c r="L59" s="494"/>
      <c r="M59" s="1"/>
      <c r="N59" s="29"/>
      <c r="O59" s="17"/>
      <c r="P59" s="1"/>
      <c r="Q59" s="7"/>
      <c r="R59" s="21"/>
      <c r="S59" s="22"/>
      <c r="T59" s="22"/>
      <c r="U59" s="22"/>
      <c r="V59" s="7"/>
      <c r="W59" s="7"/>
    </row>
    <row r="60" spans="6:23" x14ac:dyDescent="0.2">
      <c r="F60" s="1"/>
      <c r="G60" s="1"/>
      <c r="H60" s="1"/>
      <c r="I60" s="1"/>
      <c r="J60" s="1"/>
      <c r="K60" s="1"/>
      <c r="L60" s="1"/>
      <c r="M60" s="1"/>
      <c r="N60" s="1"/>
      <c r="O60" s="1"/>
      <c r="P60" s="1"/>
      <c r="Q60" s="7"/>
      <c r="S60" s="22"/>
      <c r="T60" s="22"/>
      <c r="U60" s="22"/>
      <c r="V60" s="7"/>
      <c r="W60" s="7"/>
    </row>
    <row r="61" spans="6:23" x14ac:dyDescent="0.2">
      <c r="F61" s="1"/>
      <c r="G61" s="1"/>
      <c r="H61" s="1"/>
      <c r="I61" s="1"/>
      <c r="J61" s="1"/>
      <c r="K61" s="1"/>
      <c r="L61" s="1"/>
      <c r="M61" s="1"/>
      <c r="N61" s="1"/>
      <c r="O61" s="1"/>
      <c r="P61" s="1"/>
      <c r="Q61" s="7"/>
      <c r="S61" s="22"/>
      <c r="T61" s="22"/>
      <c r="U61" s="22"/>
      <c r="V61" s="7"/>
      <c r="W61" s="7"/>
    </row>
    <row r="62" spans="6:23" x14ac:dyDescent="0.2">
      <c r="F62" s="1"/>
      <c r="G62" s="100" t="str">
        <f>Data!A5</f>
        <v>I3</v>
      </c>
      <c r="H62" s="130" t="str">
        <f>Data!B5</f>
        <v>please provide a definition of the indicator…</v>
      </c>
      <c r="I62" s="1"/>
      <c r="J62" s="12"/>
      <c r="K62" s="1"/>
      <c r="L62" s="1"/>
      <c r="M62" s="1"/>
      <c r="N62" s="321"/>
      <c r="O62" s="321"/>
      <c r="P62" s="1"/>
      <c r="Q62" s="7"/>
      <c r="S62" s="22"/>
      <c r="T62" s="22"/>
      <c r="U62" s="22"/>
      <c r="V62" s="7"/>
      <c r="W62" s="7"/>
    </row>
    <row r="63" spans="6:23" x14ac:dyDescent="0.2">
      <c r="F63" s="1"/>
      <c r="G63" s="6"/>
      <c r="H63" s="1"/>
      <c r="I63" s="1"/>
      <c r="J63" s="1"/>
      <c r="K63" s="1"/>
      <c r="L63" s="1"/>
      <c r="M63" s="1"/>
      <c r="N63" s="29"/>
      <c r="O63" s="17"/>
      <c r="P63" s="1"/>
      <c r="Q63" s="7"/>
      <c r="S63" s="22"/>
      <c r="T63" s="22"/>
      <c r="U63" s="22"/>
      <c r="V63" s="7"/>
      <c r="W63" s="7"/>
    </row>
    <row r="64" spans="6:23" x14ac:dyDescent="0.2">
      <c r="F64" s="1"/>
      <c r="G64" s="95"/>
      <c r="H64" s="1"/>
      <c r="I64" s="98"/>
      <c r="J64" s="6" t="s">
        <v>97</v>
      </c>
      <c r="K64" s="492"/>
      <c r="L64" s="493"/>
      <c r="M64" s="493"/>
      <c r="N64" s="493"/>
      <c r="O64" s="494"/>
      <c r="P64" s="1"/>
      <c r="Q64" s="7"/>
      <c r="S64" s="22"/>
      <c r="T64" s="22"/>
      <c r="U64" s="22"/>
      <c r="V64" s="7"/>
      <c r="W64" s="7"/>
    </row>
    <row r="65" spans="6:23" x14ac:dyDescent="0.2">
      <c r="F65" s="1"/>
      <c r="G65" s="1"/>
      <c r="H65" s="1"/>
      <c r="I65" s="14"/>
      <c r="J65" s="1"/>
      <c r="K65" s="1"/>
      <c r="L65" s="1"/>
      <c r="M65" s="1"/>
      <c r="N65" s="1"/>
      <c r="O65" s="128"/>
      <c r="P65" s="1"/>
      <c r="Q65" s="7"/>
      <c r="S65" s="22"/>
      <c r="T65" s="22"/>
      <c r="U65" s="22"/>
      <c r="V65" s="7"/>
      <c r="W65" s="7"/>
    </row>
    <row r="66" spans="6:23" x14ac:dyDescent="0.2">
      <c r="F66" s="1"/>
      <c r="G66" s="1"/>
      <c r="H66" s="1"/>
      <c r="I66" s="98"/>
      <c r="J66" s="99" t="s">
        <v>269</v>
      </c>
      <c r="K66" s="482"/>
      <c r="L66" s="483"/>
      <c r="M66" s="483"/>
      <c r="N66" s="483"/>
      <c r="O66" s="484"/>
      <c r="P66" s="1"/>
      <c r="Q66" s="7"/>
      <c r="S66" s="22"/>
      <c r="T66" s="22"/>
      <c r="U66" s="22"/>
      <c r="V66" s="7"/>
      <c r="W66" s="7"/>
    </row>
    <row r="67" spans="6:23" x14ac:dyDescent="0.2">
      <c r="F67" s="1"/>
      <c r="G67" s="1"/>
      <c r="H67" s="1"/>
      <c r="I67" s="98"/>
      <c r="J67" s="99"/>
      <c r="K67" s="485"/>
      <c r="L67" s="486"/>
      <c r="M67" s="486"/>
      <c r="N67" s="486"/>
      <c r="O67" s="487"/>
      <c r="P67" s="1"/>
      <c r="Q67" s="7"/>
      <c r="S67" s="22"/>
      <c r="T67" s="22"/>
      <c r="U67" s="22"/>
      <c r="V67" s="7"/>
      <c r="W67" s="7"/>
    </row>
    <row r="68" spans="6:23" x14ac:dyDescent="0.2">
      <c r="F68" s="1"/>
      <c r="G68" s="1"/>
      <c r="H68" s="1"/>
      <c r="I68" s="98"/>
      <c r="J68" s="99"/>
      <c r="K68" s="488"/>
      <c r="L68" s="489"/>
      <c r="M68" s="489"/>
      <c r="N68" s="489"/>
      <c r="O68" s="490"/>
      <c r="P68" s="1"/>
      <c r="Q68" s="7"/>
      <c r="S68" s="22"/>
      <c r="T68" s="22"/>
      <c r="U68" s="22"/>
      <c r="V68" s="7"/>
      <c r="W68" s="7"/>
    </row>
    <row r="69" spans="6:23" x14ac:dyDescent="0.2">
      <c r="F69" s="1"/>
      <c r="G69" s="1"/>
      <c r="H69" s="1"/>
      <c r="I69" s="14"/>
      <c r="J69" s="1"/>
      <c r="K69" s="1"/>
      <c r="L69" s="1"/>
      <c r="M69" s="1"/>
      <c r="N69" s="1"/>
      <c r="O69" s="128"/>
      <c r="P69" s="1"/>
      <c r="Q69" s="7"/>
      <c r="S69" s="22"/>
      <c r="T69" s="22"/>
      <c r="U69" s="22"/>
      <c r="V69" s="7"/>
      <c r="W69" s="7"/>
    </row>
    <row r="70" spans="6:23" x14ac:dyDescent="0.2">
      <c r="F70" s="1"/>
      <c r="G70" s="12"/>
      <c r="H70" s="1"/>
      <c r="I70" s="98"/>
      <c r="J70" s="99" t="s">
        <v>98</v>
      </c>
      <c r="K70" s="492" t="s">
        <v>76</v>
      </c>
      <c r="L70" s="494"/>
      <c r="M70" s="1"/>
      <c r="N70" s="29"/>
      <c r="O70" s="17"/>
      <c r="P70" s="1"/>
      <c r="Q70" s="7"/>
      <c r="S70" s="22"/>
      <c r="T70" s="22"/>
      <c r="U70" s="22"/>
      <c r="V70" s="7"/>
      <c r="W70" s="7"/>
    </row>
    <row r="71" spans="6:23" x14ac:dyDescent="0.2">
      <c r="F71" s="1"/>
      <c r="G71" s="1"/>
      <c r="H71" s="1"/>
      <c r="I71" s="1"/>
      <c r="J71" s="1"/>
      <c r="K71" s="1"/>
      <c r="L71" s="1"/>
      <c r="M71" s="1"/>
      <c r="N71" s="1"/>
      <c r="O71" s="1"/>
      <c r="P71" s="1"/>
      <c r="Q71" s="7"/>
      <c r="S71" s="22"/>
      <c r="T71" s="22"/>
      <c r="U71" s="22"/>
      <c r="V71" s="7"/>
      <c r="W71" s="7"/>
    </row>
    <row r="72" spans="6:23" x14ac:dyDescent="0.2">
      <c r="F72" s="1"/>
      <c r="G72" s="1"/>
      <c r="H72" s="1"/>
      <c r="I72" s="1"/>
      <c r="J72" s="1"/>
      <c r="K72" s="1"/>
      <c r="L72" s="1"/>
      <c r="M72" s="1"/>
      <c r="N72" s="1"/>
      <c r="O72" s="1"/>
      <c r="P72" s="1"/>
      <c r="Q72" s="7"/>
      <c r="S72" s="22"/>
      <c r="T72" s="22"/>
      <c r="U72" s="22"/>
      <c r="V72" s="7"/>
      <c r="W72" s="7"/>
    </row>
    <row r="73" spans="6:23" x14ac:dyDescent="0.2">
      <c r="F73" s="1"/>
      <c r="G73" s="100" t="str">
        <f>Data!A6</f>
        <v>I4</v>
      </c>
      <c r="H73" s="130" t="str">
        <f>Data!B6</f>
        <v>please provide a definition of the indicator…</v>
      </c>
      <c r="I73" s="1"/>
      <c r="J73" s="12"/>
      <c r="K73" s="1"/>
      <c r="L73" s="1"/>
      <c r="M73" s="1"/>
      <c r="N73" s="321"/>
      <c r="O73" s="321"/>
      <c r="P73" s="1"/>
      <c r="Q73" s="7"/>
      <c r="S73" s="22"/>
      <c r="T73" s="22"/>
      <c r="U73" s="22"/>
      <c r="V73" s="7"/>
      <c r="W73" s="7"/>
    </row>
    <row r="74" spans="6:23" x14ac:dyDescent="0.2">
      <c r="F74" s="1"/>
      <c r="G74" s="6"/>
      <c r="H74" s="1"/>
      <c r="I74" s="1"/>
      <c r="J74" s="1"/>
      <c r="K74" s="1"/>
      <c r="L74" s="1"/>
      <c r="M74" s="1"/>
      <c r="N74" s="29"/>
      <c r="O74" s="17"/>
      <c r="P74" s="1"/>
      <c r="Q74" s="7"/>
      <c r="S74" s="22"/>
      <c r="T74" s="22"/>
      <c r="U74" s="22"/>
      <c r="V74" s="7"/>
      <c r="W74" s="7"/>
    </row>
    <row r="75" spans="6:23" x14ac:dyDescent="0.2">
      <c r="F75" s="1"/>
      <c r="G75" s="95"/>
      <c r="H75" s="1"/>
      <c r="I75" s="98"/>
      <c r="J75" s="6" t="s">
        <v>97</v>
      </c>
      <c r="K75" s="492"/>
      <c r="L75" s="493"/>
      <c r="M75" s="493"/>
      <c r="N75" s="493"/>
      <c r="O75" s="494"/>
      <c r="P75" s="1"/>
      <c r="Q75" s="7"/>
      <c r="S75" s="22"/>
      <c r="T75" s="22"/>
      <c r="U75" s="22"/>
      <c r="V75" s="7"/>
      <c r="W75" s="7"/>
    </row>
    <row r="76" spans="6:23" x14ac:dyDescent="0.2">
      <c r="F76" s="1"/>
      <c r="G76" s="1"/>
      <c r="H76" s="1"/>
      <c r="I76" s="14"/>
      <c r="J76" s="1"/>
      <c r="K76" s="1"/>
      <c r="L76" s="1"/>
      <c r="M76" s="1"/>
      <c r="N76" s="1"/>
      <c r="O76" s="128"/>
      <c r="P76" s="1"/>
      <c r="Q76" s="7"/>
      <c r="S76" s="22"/>
      <c r="T76" s="22"/>
      <c r="U76" s="22"/>
      <c r="V76" s="7"/>
      <c r="W76" s="7"/>
    </row>
    <row r="77" spans="6:23" x14ac:dyDescent="0.2">
      <c r="F77" s="1"/>
      <c r="G77" s="1"/>
      <c r="H77" s="1"/>
      <c r="I77" s="98"/>
      <c r="J77" s="99" t="s">
        <v>269</v>
      </c>
      <c r="K77" s="482"/>
      <c r="L77" s="483"/>
      <c r="M77" s="483"/>
      <c r="N77" s="483"/>
      <c r="O77" s="484"/>
      <c r="P77" s="1"/>
      <c r="Q77" s="7"/>
      <c r="S77" s="22"/>
      <c r="T77" s="22"/>
      <c r="U77" s="22"/>
      <c r="V77" s="7"/>
      <c r="W77" s="7"/>
    </row>
    <row r="78" spans="6:23" x14ac:dyDescent="0.2">
      <c r="F78" s="1"/>
      <c r="G78" s="1"/>
      <c r="H78" s="1"/>
      <c r="I78" s="98"/>
      <c r="J78" s="99"/>
      <c r="K78" s="485"/>
      <c r="L78" s="486"/>
      <c r="M78" s="486"/>
      <c r="N78" s="486"/>
      <c r="O78" s="487"/>
      <c r="P78" s="1"/>
      <c r="Q78" s="7"/>
      <c r="S78" s="22"/>
      <c r="T78" s="22"/>
      <c r="U78" s="22"/>
      <c r="V78" s="7"/>
      <c r="W78" s="7"/>
    </row>
    <row r="79" spans="6:23" x14ac:dyDescent="0.2">
      <c r="F79" s="1"/>
      <c r="G79" s="1"/>
      <c r="H79" s="1"/>
      <c r="I79" s="98"/>
      <c r="J79" s="99"/>
      <c r="K79" s="488"/>
      <c r="L79" s="489"/>
      <c r="M79" s="489"/>
      <c r="N79" s="489"/>
      <c r="O79" s="490"/>
      <c r="P79" s="1"/>
      <c r="Q79" s="7"/>
      <c r="S79" s="22"/>
      <c r="T79" s="22"/>
      <c r="U79" s="22"/>
      <c r="V79" s="7"/>
      <c r="W79" s="7"/>
    </row>
    <row r="80" spans="6:23" x14ac:dyDescent="0.2">
      <c r="F80" s="1"/>
      <c r="G80" s="1"/>
      <c r="H80" s="1"/>
      <c r="I80" s="14"/>
      <c r="J80" s="1"/>
      <c r="K80" s="1"/>
      <c r="L80" s="1"/>
      <c r="M80" s="1"/>
      <c r="N80" s="1"/>
      <c r="O80" s="128"/>
      <c r="P80" s="1"/>
      <c r="Q80" s="7"/>
      <c r="S80" s="22"/>
      <c r="T80" s="22"/>
      <c r="U80" s="22"/>
      <c r="V80" s="7"/>
      <c r="W80" s="7"/>
    </row>
    <row r="81" spans="6:23" x14ac:dyDescent="0.2">
      <c r="F81" s="1"/>
      <c r="G81" s="12"/>
      <c r="H81" s="1"/>
      <c r="I81" s="98"/>
      <c r="J81" s="99" t="s">
        <v>98</v>
      </c>
      <c r="K81" s="492" t="s">
        <v>76</v>
      </c>
      <c r="L81" s="494"/>
      <c r="M81" s="1"/>
      <c r="N81" s="29"/>
      <c r="O81" s="17"/>
      <c r="P81" s="1"/>
      <c r="Q81" s="7"/>
      <c r="S81" s="22"/>
      <c r="T81" s="22"/>
      <c r="U81" s="22"/>
      <c r="V81" s="7"/>
      <c r="W81" s="7"/>
    </row>
    <row r="82" spans="6:23" x14ac:dyDescent="0.2">
      <c r="F82" s="1"/>
      <c r="G82" s="1"/>
      <c r="H82" s="1"/>
      <c r="I82" s="1"/>
      <c r="J82" s="1"/>
      <c r="K82" s="1"/>
      <c r="L82" s="1"/>
      <c r="M82" s="1"/>
      <c r="N82" s="1"/>
      <c r="O82" s="1"/>
      <c r="P82" s="1"/>
      <c r="Q82" s="7"/>
      <c r="S82" s="22"/>
      <c r="T82" s="22"/>
      <c r="U82" s="22"/>
      <c r="V82" s="7"/>
      <c r="W82" s="7"/>
    </row>
    <row r="83" spans="6:23" x14ac:dyDescent="0.2">
      <c r="F83" s="1"/>
      <c r="G83" s="1"/>
      <c r="H83" s="1"/>
      <c r="I83" s="1"/>
      <c r="J83" s="1"/>
      <c r="K83" s="1"/>
      <c r="L83" s="1"/>
      <c r="M83" s="1"/>
      <c r="N83" s="1"/>
      <c r="O83" s="1"/>
      <c r="P83" s="1"/>
      <c r="Q83" s="7"/>
      <c r="S83" s="22"/>
      <c r="T83" s="22"/>
      <c r="U83" s="22"/>
      <c r="V83" s="7"/>
      <c r="W83" s="7"/>
    </row>
    <row r="84" spans="6:23" x14ac:dyDescent="0.2">
      <c r="F84" s="1"/>
      <c r="G84" s="100" t="str">
        <f>Data!A7</f>
        <v>I5</v>
      </c>
      <c r="H84" s="130" t="str">
        <f>Data!B7</f>
        <v>please provide a definition of the indicator…</v>
      </c>
      <c r="I84" s="1"/>
      <c r="J84" s="12"/>
      <c r="K84" s="1"/>
      <c r="L84" s="1"/>
      <c r="M84" s="1"/>
      <c r="N84" s="321"/>
      <c r="O84" s="321"/>
      <c r="P84" s="1"/>
      <c r="Q84" s="7"/>
      <c r="S84" s="22"/>
      <c r="T84" s="22"/>
      <c r="U84" s="22"/>
      <c r="V84" s="7"/>
      <c r="W84" s="7"/>
    </row>
    <row r="85" spans="6:23" x14ac:dyDescent="0.2">
      <c r="F85" s="1"/>
      <c r="G85" s="6"/>
      <c r="H85" s="1"/>
      <c r="I85" s="1"/>
      <c r="J85" s="1"/>
      <c r="K85" s="1"/>
      <c r="L85" s="1"/>
      <c r="M85" s="1"/>
      <c r="N85" s="29"/>
      <c r="O85" s="17"/>
      <c r="P85" s="1"/>
      <c r="Q85" s="7"/>
      <c r="S85" s="22"/>
      <c r="T85" s="22"/>
      <c r="U85" s="22"/>
      <c r="V85" s="7"/>
      <c r="W85" s="7"/>
    </row>
    <row r="86" spans="6:23" x14ac:dyDescent="0.2">
      <c r="F86" s="1"/>
      <c r="G86" s="95"/>
      <c r="H86" s="1"/>
      <c r="I86" s="98"/>
      <c r="J86" s="6" t="s">
        <v>97</v>
      </c>
      <c r="K86" s="492"/>
      <c r="L86" s="493"/>
      <c r="M86" s="493"/>
      <c r="N86" s="493"/>
      <c r="O86" s="494"/>
      <c r="P86" s="1"/>
      <c r="Q86" s="7"/>
      <c r="S86" s="22"/>
      <c r="T86" s="22"/>
      <c r="U86" s="22"/>
      <c r="V86" s="7"/>
      <c r="W86" s="7"/>
    </row>
    <row r="87" spans="6:23" x14ac:dyDescent="0.2">
      <c r="F87" s="1"/>
      <c r="G87" s="1"/>
      <c r="H87" s="1"/>
      <c r="I87" s="14"/>
      <c r="J87" s="1"/>
      <c r="K87" s="1"/>
      <c r="L87" s="1"/>
      <c r="M87" s="1"/>
      <c r="N87" s="1"/>
      <c r="O87" s="128"/>
      <c r="P87" s="1"/>
      <c r="Q87" s="7"/>
      <c r="S87" s="22"/>
      <c r="T87" s="22"/>
      <c r="U87" s="22"/>
      <c r="V87" s="7"/>
      <c r="W87" s="7"/>
    </row>
    <row r="88" spans="6:23" x14ac:dyDescent="0.2">
      <c r="F88" s="1"/>
      <c r="G88" s="1"/>
      <c r="H88" s="1"/>
      <c r="I88" s="98"/>
      <c r="J88" s="99" t="s">
        <v>269</v>
      </c>
      <c r="K88" s="482"/>
      <c r="L88" s="483"/>
      <c r="M88" s="483"/>
      <c r="N88" s="483"/>
      <c r="O88" s="484"/>
      <c r="P88" s="1"/>
      <c r="Q88" s="7"/>
      <c r="S88" s="22"/>
      <c r="T88" s="22"/>
      <c r="U88" s="22"/>
      <c r="V88" s="7"/>
      <c r="W88" s="7"/>
    </row>
    <row r="89" spans="6:23" x14ac:dyDescent="0.2">
      <c r="F89" s="1"/>
      <c r="G89" s="1"/>
      <c r="H89" s="1"/>
      <c r="I89" s="98"/>
      <c r="J89" s="99"/>
      <c r="K89" s="485"/>
      <c r="L89" s="486"/>
      <c r="M89" s="486"/>
      <c r="N89" s="486"/>
      <c r="O89" s="487"/>
      <c r="P89" s="1"/>
      <c r="Q89" s="7"/>
      <c r="S89" s="22"/>
      <c r="T89" s="22"/>
      <c r="U89" s="22"/>
      <c r="V89" s="7"/>
      <c r="W89" s="7"/>
    </row>
    <row r="90" spans="6:23" x14ac:dyDescent="0.2">
      <c r="F90" s="1"/>
      <c r="G90" s="1"/>
      <c r="H90" s="1"/>
      <c r="I90" s="98"/>
      <c r="J90" s="99"/>
      <c r="K90" s="488"/>
      <c r="L90" s="489"/>
      <c r="M90" s="489"/>
      <c r="N90" s="489"/>
      <c r="O90" s="490"/>
      <c r="P90" s="1"/>
      <c r="Q90" s="7"/>
      <c r="S90" s="22"/>
      <c r="T90" s="22"/>
      <c r="U90" s="22"/>
      <c r="V90" s="7"/>
      <c r="W90" s="7"/>
    </row>
    <row r="91" spans="6:23" x14ac:dyDescent="0.2">
      <c r="F91" s="1"/>
      <c r="G91" s="1"/>
      <c r="H91" s="1"/>
      <c r="I91" s="14"/>
      <c r="J91" s="1"/>
      <c r="K91" s="1"/>
      <c r="L91" s="1"/>
      <c r="M91" s="1"/>
      <c r="N91" s="1"/>
      <c r="O91" s="128"/>
      <c r="P91" s="1"/>
      <c r="Q91" s="7"/>
      <c r="S91" s="22"/>
      <c r="T91" s="22"/>
      <c r="U91" s="22"/>
      <c r="V91" s="7"/>
      <c r="W91" s="7"/>
    </row>
    <row r="92" spans="6:23" x14ac:dyDescent="0.2">
      <c r="F92" s="1"/>
      <c r="G92" s="12"/>
      <c r="H92" s="1"/>
      <c r="I92" s="98"/>
      <c r="J92" s="99" t="s">
        <v>98</v>
      </c>
      <c r="K92" s="492" t="s">
        <v>76</v>
      </c>
      <c r="L92" s="494"/>
      <c r="M92" s="1"/>
      <c r="N92" s="29"/>
      <c r="O92" s="17"/>
      <c r="P92" s="1"/>
      <c r="Q92" s="7"/>
      <c r="S92" s="22"/>
      <c r="T92" s="22"/>
      <c r="U92" s="22"/>
      <c r="V92" s="7"/>
      <c r="W92" s="7"/>
    </row>
    <row r="93" spans="6:23" x14ac:dyDescent="0.2">
      <c r="F93" s="1"/>
      <c r="G93" s="1"/>
      <c r="H93" s="1"/>
      <c r="I93" s="1"/>
      <c r="J93" s="1"/>
      <c r="K93" s="1"/>
      <c r="L93" s="1"/>
      <c r="M93" s="1"/>
      <c r="N93" s="1"/>
      <c r="O93" s="1"/>
      <c r="P93" s="1"/>
      <c r="Q93" s="7"/>
      <c r="S93" s="22"/>
      <c r="T93" s="22"/>
      <c r="U93" s="22"/>
      <c r="V93" s="7"/>
      <c r="W93" s="7"/>
    </row>
    <row r="94" spans="6:23" x14ac:dyDescent="0.2">
      <c r="F94" s="1"/>
      <c r="G94" s="1"/>
      <c r="H94" s="1"/>
      <c r="I94" s="1"/>
      <c r="J94" s="1"/>
      <c r="K94" s="1"/>
      <c r="L94" s="1"/>
      <c r="M94" s="1"/>
      <c r="N94" s="1"/>
      <c r="O94" s="1"/>
      <c r="P94" s="1"/>
      <c r="Q94" s="7"/>
      <c r="S94" s="22"/>
      <c r="T94" s="22"/>
      <c r="U94" s="22"/>
      <c r="V94" s="7"/>
      <c r="W94" s="7"/>
    </row>
    <row r="95" spans="6:23" x14ac:dyDescent="0.2">
      <c r="F95" s="1"/>
      <c r="G95" s="1"/>
      <c r="H95" s="1"/>
      <c r="I95" s="1"/>
      <c r="J95" s="1"/>
      <c r="K95" s="1"/>
      <c r="L95" s="1"/>
      <c r="M95" s="1"/>
      <c r="N95" s="1"/>
      <c r="O95" s="1"/>
      <c r="P95" s="1"/>
      <c r="Q95" s="7"/>
      <c r="S95" s="22"/>
      <c r="T95" s="22"/>
      <c r="U95" s="22"/>
      <c r="V95" s="7"/>
      <c r="W95" s="7"/>
    </row>
    <row r="96" spans="6:23" ht="12.75" customHeight="1" x14ac:dyDescent="0.2">
      <c r="F96" s="1"/>
      <c r="G96" s="474" t="str">
        <f>Data!BE8</f>
        <v>Result 2 - Please describe the intended result…</v>
      </c>
      <c r="H96" s="474"/>
      <c r="I96" s="474"/>
      <c r="J96" s="474"/>
      <c r="K96" s="474"/>
      <c r="L96" s="474"/>
      <c r="M96" s="474"/>
      <c r="N96" s="474"/>
      <c r="O96" s="474"/>
      <c r="P96" s="1"/>
      <c r="Q96" s="7"/>
      <c r="R96" s="22"/>
      <c r="S96" s="22"/>
      <c r="T96" s="22"/>
      <c r="U96" s="22"/>
      <c r="V96" s="7"/>
      <c r="W96" s="7"/>
    </row>
    <row r="97" spans="6:23" ht="12.75" customHeight="1" x14ac:dyDescent="0.2">
      <c r="F97" s="1"/>
      <c r="G97" s="474"/>
      <c r="H97" s="474"/>
      <c r="I97" s="474"/>
      <c r="J97" s="474"/>
      <c r="K97" s="474"/>
      <c r="L97" s="474"/>
      <c r="M97" s="474"/>
      <c r="N97" s="474"/>
      <c r="O97" s="474"/>
      <c r="P97" s="1"/>
      <c r="Q97" s="7"/>
      <c r="R97" s="22"/>
      <c r="S97" s="22"/>
      <c r="T97" s="22"/>
      <c r="U97" s="22"/>
      <c r="V97" s="7"/>
      <c r="W97" s="7"/>
    </row>
    <row r="98" spans="6:23" x14ac:dyDescent="0.2">
      <c r="F98" s="1"/>
      <c r="G98" s="6"/>
      <c r="H98" s="1"/>
      <c r="I98" s="12"/>
      <c r="J98" s="1"/>
      <c r="K98" s="1"/>
      <c r="L98" s="1"/>
      <c r="M98" s="1"/>
      <c r="N98" s="75"/>
      <c r="O98" s="75"/>
      <c r="P98" s="1"/>
      <c r="Q98" s="7"/>
      <c r="R98" s="22"/>
      <c r="S98" s="22"/>
      <c r="T98" s="22"/>
      <c r="U98" s="22"/>
      <c r="V98" s="7"/>
    </row>
    <row r="99" spans="6:23" x14ac:dyDescent="0.2">
      <c r="F99" s="1"/>
      <c r="G99" s="1"/>
      <c r="H99" s="1"/>
      <c r="I99" s="1"/>
      <c r="J99" s="1"/>
      <c r="K99" s="1"/>
      <c r="L99" s="1"/>
      <c r="M99" s="1"/>
      <c r="N99" s="1"/>
      <c r="O99" s="1"/>
      <c r="P99" s="1"/>
      <c r="Q99" s="7"/>
      <c r="S99" s="22"/>
      <c r="T99" s="22"/>
      <c r="U99" s="22"/>
      <c r="V99" s="7"/>
    </row>
    <row r="100" spans="6:23" x14ac:dyDescent="0.2">
      <c r="F100" s="1"/>
      <c r="G100" s="100" t="str">
        <f>Data!A8</f>
        <v>I6</v>
      </c>
      <c r="H100" s="130" t="str">
        <f>Data!B8</f>
        <v>please provide a definition of the indicator…</v>
      </c>
      <c r="I100" s="1"/>
      <c r="J100" s="12"/>
      <c r="K100" s="1"/>
      <c r="L100" s="1"/>
      <c r="M100" s="1"/>
      <c r="N100" s="321"/>
      <c r="O100" s="321"/>
      <c r="P100" s="1"/>
      <c r="Q100" s="7"/>
      <c r="S100" s="22"/>
      <c r="T100" s="22"/>
      <c r="U100" s="22"/>
      <c r="V100" s="7"/>
    </row>
    <row r="101" spans="6:23" x14ac:dyDescent="0.2">
      <c r="F101" s="1"/>
      <c r="G101" s="6"/>
      <c r="H101" s="1"/>
      <c r="I101" s="1"/>
      <c r="J101" s="1"/>
      <c r="K101" s="1"/>
      <c r="L101" s="1"/>
      <c r="M101" s="1"/>
      <c r="N101" s="29"/>
      <c r="O101" s="17"/>
      <c r="P101" s="1"/>
      <c r="Q101" s="7"/>
      <c r="R101" s="22"/>
      <c r="S101" s="22"/>
      <c r="T101" s="22"/>
      <c r="U101" s="22"/>
      <c r="V101" s="7"/>
    </row>
    <row r="102" spans="6:23" x14ac:dyDescent="0.2">
      <c r="F102" s="1"/>
      <c r="G102" s="95"/>
      <c r="H102" s="1"/>
      <c r="I102" s="98"/>
      <c r="J102" s="6" t="s">
        <v>97</v>
      </c>
      <c r="K102" s="492"/>
      <c r="L102" s="493"/>
      <c r="M102" s="493"/>
      <c r="N102" s="493"/>
      <c r="O102" s="494"/>
      <c r="P102" s="1"/>
      <c r="Q102" s="7"/>
      <c r="R102" s="22"/>
      <c r="S102" s="22"/>
      <c r="T102" s="22"/>
      <c r="U102" s="22"/>
      <c r="V102" s="7"/>
    </row>
    <row r="103" spans="6:23" x14ac:dyDescent="0.2">
      <c r="F103" s="1"/>
      <c r="G103" s="1"/>
      <c r="H103" s="1"/>
      <c r="I103" s="14"/>
      <c r="J103" s="1"/>
      <c r="K103" s="1"/>
      <c r="L103" s="1"/>
      <c r="M103" s="1"/>
      <c r="N103" s="1"/>
      <c r="O103" s="128"/>
      <c r="P103" s="1"/>
      <c r="Q103" s="7"/>
      <c r="R103" s="22"/>
      <c r="S103" s="22"/>
      <c r="T103" s="22"/>
      <c r="U103" s="22"/>
      <c r="V103" s="7"/>
    </row>
    <row r="104" spans="6:23" x14ac:dyDescent="0.2">
      <c r="F104" s="1"/>
      <c r="G104" s="1"/>
      <c r="H104" s="1"/>
      <c r="I104" s="98"/>
      <c r="J104" s="99" t="s">
        <v>269</v>
      </c>
      <c r="K104" s="482"/>
      <c r="L104" s="483"/>
      <c r="M104" s="483"/>
      <c r="N104" s="483"/>
      <c r="O104" s="484"/>
      <c r="P104" s="1"/>
      <c r="Q104" s="7"/>
      <c r="R104" s="22"/>
      <c r="S104" s="22"/>
      <c r="T104" s="22"/>
      <c r="U104" s="22"/>
      <c r="V104" s="7"/>
    </row>
    <row r="105" spans="6:23" x14ac:dyDescent="0.2">
      <c r="F105" s="1"/>
      <c r="G105" s="1"/>
      <c r="H105" s="1"/>
      <c r="I105" s="98"/>
      <c r="J105" s="99"/>
      <c r="K105" s="485"/>
      <c r="L105" s="486"/>
      <c r="M105" s="486"/>
      <c r="N105" s="486"/>
      <c r="O105" s="487"/>
      <c r="P105" s="1"/>
      <c r="Q105" s="7"/>
      <c r="S105" s="22"/>
      <c r="T105" s="22"/>
      <c r="U105" s="22"/>
      <c r="V105" s="7"/>
    </row>
    <row r="106" spans="6:23" x14ac:dyDescent="0.2">
      <c r="F106" s="1"/>
      <c r="G106" s="1"/>
      <c r="H106" s="1"/>
      <c r="I106" s="98"/>
      <c r="J106" s="99"/>
      <c r="K106" s="488"/>
      <c r="L106" s="489"/>
      <c r="M106" s="489"/>
      <c r="N106" s="489"/>
      <c r="O106" s="490"/>
      <c r="P106" s="1"/>
      <c r="Q106" s="7"/>
      <c r="R106" s="22"/>
      <c r="S106" s="22"/>
      <c r="T106" s="22"/>
      <c r="U106" s="22"/>
      <c r="V106" s="7"/>
    </row>
    <row r="107" spans="6:23" x14ac:dyDescent="0.2">
      <c r="F107" s="1"/>
      <c r="G107" s="1"/>
      <c r="H107" s="1"/>
      <c r="I107" s="14"/>
      <c r="J107" s="1"/>
      <c r="K107" s="1"/>
      <c r="L107" s="1"/>
      <c r="M107" s="1"/>
      <c r="N107" s="1"/>
      <c r="O107" s="128"/>
      <c r="P107" s="1"/>
      <c r="Q107" s="7"/>
      <c r="R107" s="22"/>
      <c r="S107" s="22"/>
      <c r="T107" s="22"/>
      <c r="U107" s="22"/>
      <c r="V107" s="7"/>
    </row>
    <row r="108" spans="6:23" x14ac:dyDescent="0.2">
      <c r="F108" s="1"/>
      <c r="G108" s="12"/>
      <c r="H108" s="1"/>
      <c r="I108" s="98"/>
      <c r="J108" s="99" t="s">
        <v>98</v>
      </c>
      <c r="K108" s="492" t="s">
        <v>76</v>
      </c>
      <c r="L108" s="494"/>
      <c r="M108" s="1"/>
      <c r="N108" s="29"/>
      <c r="O108" s="17"/>
      <c r="P108" s="1"/>
      <c r="Q108" s="7"/>
      <c r="R108" s="21"/>
      <c r="S108" s="22"/>
      <c r="T108" s="22"/>
      <c r="U108" s="22"/>
      <c r="V108" s="7"/>
    </row>
    <row r="109" spans="6:23" x14ac:dyDescent="0.2">
      <c r="F109" s="1"/>
      <c r="G109" s="1"/>
      <c r="H109" s="1"/>
      <c r="I109" s="1"/>
      <c r="J109" s="1"/>
      <c r="K109" s="1"/>
      <c r="L109" s="1"/>
      <c r="M109" s="1"/>
      <c r="N109" s="1"/>
      <c r="O109" s="1"/>
      <c r="P109" s="1"/>
      <c r="Q109" s="7"/>
      <c r="R109" s="21"/>
      <c r="S109" s="22"/>
      <c r="T109" s="22"/>
      <c r="U109" s="22"/>
      <c r="V109" s="7"/>
    </row>
    <row r="110" spans="6:23" x14ac:dyDescent="0.2">
      <c r="F110" s="1"/>
      <c r="G110" s="1"/>
      <c r="H110" s="1"/>
      <c r="I110" s="1"/>
      <c r="J110" s="1"/>
      <c r="K110" s="1"/>
      <c r="L110" s="1"/>
      <c r="M110" s="1"/>
      <c r="N110" s="1"/>
      <c r="O110" s="1"/>
      <c r="P110" s="1"/>
      <c r="Q110" s="7"/>
      <c r="R110" s="21"/>
      <c r="S110" s="22"/>
      <c r="T110" s="22"/>
      <c r="U110" s="22"/>
      <c r="V110" s="7"/>
    </row>
    <row r="111" spans="6:23" x14ac:dyDescent="0.2">
      <c r="F111" s="1"/>
      <c r="G111" s="100" t="str">
        <f>Data!A9</f>
        <v>I7</v>
      </c>
      <c r="H111" s="130" t="str">
        <f>Data!B9</f>
        <v>please provide a definition of the indicator…</v>
      </c>
      <c r="I111" s="1"/>
      <c r="J111" s="12"/>
      <c r="K111" s="1"/>
      <c r="L111" s="1"/>
      <c r="M111" s="1"/>
      <c r="N111" s="321"/>
      <c r="O111" s="321"/>
      <c r="P111" s="1"/>
      <c r="Q111" s="7"/>
      <c r="R111" s="21"/>
      <c r="S111" s="22"/>
      <c r="T111" s="22"/>
      <c r="U111" s="22"/>
      <c r="V111" s="7"/>
    </row>
    <row r="112" spans="6:23" x14ac:dyDescent="0.2">
      <c r="F112" s="1"/>
      <c r="G112" s="6"/>
      <c r="H112" s="1"/>
      <c r="I112" s="1"/>
      <c r="J112" s="1"/>
      <c r="K112" s="1"/>
      <c r="L112" s="1"/>
      <c r="M112" s="1"/>
      <c r="N112" s="29"/>
      <c r="O112" s="17"/>
      <c r="P112" s="1"/>
      <c r="Q112" s="7"/>
      <c r="R112" s="21"/>
      <c r="S112" s="22"/>
      <c r="T112" s="22"/>
      <c r="U112" s="22"/>
      <c r="V112" s="7"/>
    </row>
    <row r="113" spans="6:22" x14ac:dyDescent="0.2">
      <c r="F113" s="1"/>
      <c r="G113" s="95"/>
      <c r="H113" s="1"/>
      <c r="I113" s="98"/>
      <c r="J113" s="6" t="s">
        <v>97</v>
      </c>
      <c r="K113" s="492"/>
      <c r="L113" s="493"/>
      <c r="M113" s="493"/>
      <c r="N113" s="493"/>
      <c r="O113" s="494"/>
      <c r="P113" s="1"/>
      <c r="Q113" s="7"/>
      <c r="R113" s="21"/>
      <c r="S113" s="22"/>
      <c r="T113" s="22"/>
      <c r="U113" s="22"/>
      <c r="V113" s="7"/>
    </row>
    <row r="114" spans="6:22" x14ac:dyDescent="0.2">
      <c r="F114" s="1"/>
      <c r="G114" s="1"/>
      <c r="H114" s="1"/>
      <c r="I114" s="14"/>
      <c r="J114" s="1"/>
      <c r="K114" s="1"/>
      <c r="L114" s="1"/>
      <c r="M114" s="1"/>
      <c r="N114" s="1"/>
      <c r="O114" s="128"/>
      <c r="P114" s="1"/>
      <c r="Q114" s="7"/>
      <c r="R114" s="21"/>
      <c r="S114" s="22"/>
      <c r="T114" s="22"/>
      <c r="U114" s="22"/>
      <c r="V114" s="7"/>
    </row>
    <row r="115" spans="6:22" x14ac:dyDescent="0.2">
      <c r="F115" s="1"/>
      <c r="G115" s="1"/>
      <c r="H115" s="1"/>
      <c r="I115" s="98"/>
      <c r="J115" s="99" t="s">
        <v>269</v>
      </c>
      <c r="K115" s="482"/>
      <c r="L115" s="483"/>
      <c r="M115" s="483"/>
      <c r="N115" s="483"/>
      <c r="O115" s="484"/>
      <c r="P115" s="1"/>
      <c r="Q115" s="7"/>
      <c r="R115" s="21"/>
      <c r="S115" s="22"/>
      <c r="T115" s="22"/>
      <c r="U115" s="22"/>
      <c r="V115" s="7"/>
    </row>
    <row r="116" spans="6:22" x14ac:dyDescent="0.2">
      <c r="F116" s="1"/>
      <c r="G116" s="1"/>
      <c r="H116" s="1"/>
      <c r="I116" s="98"/>
      <c r="J116" s="99"/>
      <c r="K116" s="485"/>
      <c r="L116" s="486"/>
      <c r="M116" s="486"/>
      <c r="N116" s="486"/>
      <c r="O116" s="487"/>
      <c r="P116" s="1"/>
      <c r="Q116" s="7"/>
      <c r="R116" s="21"/>
      <c r="S116" s="22"/>
      <c r="T116" s="22"/>
      <c r="U116" s="22"/>
      <c r="V116" s="7"/>
    </row>
    <row r="117" spans="6:22" x14ac:dyDescent="0.2">
      <c r="F117" s="1"/>
      <c r="G117" s="1"/>
      <c r="H117" s="1"/>
      <c r="I117" s="98"/>
      <c r="J117" s="99"/>
      <c r="K117" s="488"/>
      <c r="L117" s="489"/>
      <c r="M117" s="489"/>
      <c r="N117" s="489"/>
      <c r="O117" s="490"/>
      <c r="P117" s="1"/>
      <c r="Q117" s="7"/>
      <c r="R117" s="21"/>
      <c r="S117" s="22"/>
      <c r="T117" s="22"/>
      <c r="U117" s="22"/>
      <c r="V117" s="7"/>
    </row>
    <row r="118" spans="6:22" x14ac:dyDescent="0.2">
      <c r="F118" s="1"/>
      <c r="G118" s="1"/>
      <c r="H118" s="1"/>
      <c r="I118" s="14"/>
      <c r="J118" s="1"/>
      <c r="K118" s="1"/>
      <c r="L118" s="1"/>
      <c r="M118" s="1"/>
      <c r="N118" s="1"/>
      <c r="O118" s="128"/>
      <c r="P118" s="1"/>
      <c r="Q118" s="7"/>
      <c r="R118" s="21"/>
      <c r="S118" s="22"/>
      <c r="T118" s="22"/>
      <c r="U118" s="22"/>
      <c r="V118" s="7"/>
    </row>
    <row r="119" spans="6:22" x14ac:dyDescent="0.2">
      <c r="F119" s="1"/>
      <c r="G119" s="12"/>
      <c r="H119" s="1"/>
      <c r="I119" s="98"/>
      <c r="J119" s="99" t="s">
        <v>98</v>
      </c>
      <c r="K119" s="492" t="s">
        <v>76</v>
      </c>
      <c r="L119" s="494"/>
      <c r="M119" s="1"/>
      <c r="N119" s="29"/>
      <c r="O119" s="17"/>
      <c r="P119" s="1"/>
      <c r="Q119" s="7"/>
      <c r="R119" s="21"/>
      <c r="S119" s="22"/>
      <c r="T119" s="22"/>
      <c r="U119" s="22"/>
      <c r="V119" s="7"/>
    </row>
    <row r="120" spans="6:22" x14ac:dyDescent="0.2">
      <c r="F120" s="1"/>
      <c r="G120" s="12"/>
      <c r="H120" s="1"/>
      <c r="I120" s="98"/>
      <c r="J120" s="99"/>
      <c r="K120" s="84"/>
      <c r="L120" s="84"/>
      <c r="M120" s="1"/>
      <c r="N120" s="129"/>
      <c r="O120" s="129"/>
      <c r="P120" s="1"/>
      <c r="Q120" s="7"/>
      <c r="R120" s="21"/>
      <c r="S120" s="22"/>
      <c r="T120" s="22"/>
      <c r="U120" s="22"/>
      <c r="V120" s="7"/>
    </row>
    <row r="121" spans="6:22" x14ac:dyDescent="0.2">
      <c r="F121" s="1"/>
      <c r="G121" s="12"/>
      <c r="H121" s="1"/>
      <c r="I121" s="98"/>
      <c r="J121" s="99"/>
      <c r="K121" s="84"/>
      <c r="L121" s="84"/>
      <c r="M121" s="1"/>
      <c r="N121" s="129"/>
      <c r="O121" s="129"/>
      <c r="P121" s="1"/>
      <c r="Q121" s="7"/>
      <c r="R121" s="21"/>
      <c r="S121" s="22"/>
      <c r="T121" s="22"/>
      <c r="U121" s="22"/>
      <c r="V121" s="7"/>
    </row>
    <row r="122" spans="6:22" x14ac:dyDescent="0.2">
      <c r="F122" s="1"/>
      <c r="G122" s="12"/>
      <c r="H122" s="1"/>
      <c r="I122" s="98"/>
      <c r="J122" s="99"/>
      <c r="K122" s="84"/>
      <c r="L122" s="84"/>
      <c r="M122" s="1"/>
      <c r="N122" s="129"/>
      <c r="O122" s="129"/>
      <c r="P122" s="1"/>
      <c r="Q122" s="7"/>
      <c r="R122" s="21"/>
      <c r="S122" s="22"/>
      <c r="T122" s="22"/>
      <c r="U122" s="22"/>
      <c r="V122" s="7"/>
    </row>
    <row r="123" spans="6:22" x14ac:dyDescent="0.2">
      <c r="F123" s="1"/>
      <c r="G123" s="474" t="str">
        <f>Data!BE10</f>
        <v>Result 3 - Please describe the intended result…</v>
      </c>
      <c r="H123" s="474"/>
      <c r="I123" s="474"/>
      <c r="J123" s="474"/>
      <c r="K123" s="474"/>
      <c r="L123" s="474"/>
      <c r="M123" s="474"/>
      <c r="N123" s="474"/>
      <c r="O123" s="474"/>
      <c r="P123" s="1"/>
      <c r="Q123" s="7"/>
      <c r="R123" s="21"/>
      <c r="S123" s="22"/>
      <c r="T123" s="22"/>
      <c r="U123" s="22"/>
      <c r="V123" s="7"/>
    </row>
    <row r="124" spans="6:22" x14ac:dyDescent="0.2">
      <c r="F124" s="1"/>
      <c r="G124" s="474"/>
      <c r="H124" s="474"/>
      <c r="I124" s="474"/>
      <c r="J124" s="474"/>
      <c r="K124" s="474"/>
      <c r="L124" s="474"/>
      <c r="M124" s="474"/>
      <c r="N124" s="474"/>
      <c r="O124" s="474"/>
      <c r="P124" s="1"/>
      <c r="Q124" s="7"/>
      <c r="R124" s="21"/>
      <c r="S124" s="22"/>
      <c r="T124" s="22"/>
      <c r="U124" s="22"/>
      <c r="V124" s="7"/>
    </row>
    <row r="125" spans="6:22" x14ac:dyDescent="0.2">
      <c r="F125" s="1"/>
      <c r="G125" s="6"/>
      <c r="H125" s="1"/>
      <c r="I125" s="12"/>
      <c r="J125" s="1"/>
      <c r="K125" s="1"/>
      <c r="L125" s="1"/>
      <c r="M125" s="1"/>
      <c r="N125" s="129"/>
      <c r="O125" s="129"/>
      <c r="P125" s="1"/>
      <c r="Q125" s="7"/>
      <c r="R125" s="21"/>
      <c r="S125" s="22"/>
      <c r="T125" s="22"/>
      <c r="U125" s="22"/>
      <c r="V125" s="7"/>
    </row>
    <row r="126" spans="6:22" x14ac:dyDescent="0.2">
      <c r="F126" s="1"/>
      <c r="G126" s="1"/>
      <c r="H126" s="1"/>
      <c r="I126" s="1"/>
      <c r="J126" s="1"/>
      <c r="K126" s="1"/>
      <c r="L126" s="1"/>
      <c r="M126" s="1"/>
      <c r="N126" s="1"/>
      <c r="O126" s="1"/>
      <c r="P126" s="1"/>
      <c r="Q126" s="7"/>
      <c r="R126" s="21"/>
      <c r="S126" s="22"/>
      <c r="T126" s="22"/>
      <c r="U126" s="22"/>
      <c r="V126" s="7"/>
    </row>
    <row r="127" spans="6:22" x14ac:dyDescent="0.2">
      <c r="F127" s="1"/>
      <c r="G127" s="100" t="str">
        <f>Data!A10</f>
        <v>I8</v>
      </c>
      <c r="H127" s="130" t="str">
        <f>Data!B10</f>
        <v>please provide a definition of the indicator…</v>
      </c>
      <c r="I127" s="1"/>
      <c r="J127" s="12"/>
      <c r="K127" s="1"/>
      <c r="L127" s="1"/>
      <c r="M127" s="1"/>
      <c r="N127" s="321"/>
      <c r="O127" s="321"/>
      <c r="P127" s="1"/>
      <c r="Q127" s="7"/>
      <c r="R127" s="21"/>
      <c r="S127" s="22"/>
      <c r="T127" s="22"/>
      <c r="U127" s="22"/>
      <c r="V127" s="7"/>
    </row>
    <row r="128" spans="6:22" x14ac:dyDescent="0.2">
      <c r="F128" s="1"/>
      <c r="G128" s="6"/>
      <c r="H128" s="1"/>
      <c r="I128" s="1"/>
      <c r="J128" s="1"/>
      <c r="K128" s="1"/>
      <c r="L128" s="1"/>
      <c r="M128" s="1"/>
      <c r="N128" s="29"/>
      <c r="O128" s="17"/>
      <c r="P128" s="1"/>
      <c r="Q128" s="7"/>
      <c r="R128" s="21"/>
      <c r="S128" s="22"/>
      <c r="T128" s="22"/>
      <c r="U128" s="22"/>
      <c r="V128" s="7"/>
    </row>
    <row r="129" spans="6:22" x14ac:dyDescent="0.2">
      <c r="F129" s="1"/>
      <c r="G129" s="95"/>
      <c r="H129" s="1"/>
      <c r="I129" s="98"/>
      <c r="J129" s="6" t="s">
        <v>97</v>
      </c>
      <c r="K129" s="492"/>
      <c r="L129" s="493"/>
      <c r="M129" s="493"/>
      <c r="N129" s="493"/>
      <c r="O129" s="494"/>
      <c r="P129" s="1"/>
      <c r="Q129" s="7"/>
      <c r="R129" s="21"/>
      <c r="S129" s="22"/>
      <c r="T129" s="22"/>
      <c r="U129" s="22"/>
      <c r="V129" s="7"/>
    </row>
    <row r="130" spans="6:22" x14ac:dyDescent="0.2">
      <c r="F130" s="1"/>
      <c r="G130" s="1"/>
      <c r="H130" s="1"/>
      <c r="I130" s="14"/>
      <c r="J130" s="1"/>
      <c r="K130" s="1"/>
      <c r="L130" s="1"/>
      <c r="M130" s="1"/>
      <c r="N130" s="1"/>
      <c r="O130" s="128"/>
      <c r="P130" s="1"/>
      <c r="Q130" s="7"/>
      <c r="R130" s="21"/>
      <c r="S130" s="22"/>
      <c r="T130" s="22"/>
      <c r="U130" s="22"/>
      <c r="V130" s="7"/>
    </row>
    <row r="131" spans="6:22" x14ac:dyDescent="0.2">
      <c r="F131" s="1"/>
      <c r="G131" s="1"/>
      <c r="H131" s="1"/>
      <c r="I131" s="98"/>
      <c r="J131" s="99" t="s">
        <v>269</v>
      </c>
      <c r="K131" s="482"/>
      <c r="L131" s="483"/>
      <c r="M131" s="483"/>
      <c r="N131" s="483"/>
      <c r="O131" s="484"/>
      <c r="P131" s="1"/>
      <c r="Q131" s="7"/>
      <c r="R131" s="21"/>
      <c r="S131" s="22"/>
      <c r="T131" s="22"/>
      <c r="U131" s="22"/>
      <c r="V131" s="7"/>
    </row>
    <row r="132" spans="6:22" x14ac:dyDescent="0.2">
      <c r="F132" s="1"/>
      <c r="G132" s="1"/>
      <c r="H132" s="1"/>
      <c r="I132" s="98"/>
      <c r="J132" s="99"/>
      <c r="K132" s="485"/>
      <c r="L132" s="486"/>
      <c r="M132" s="486"/>
      <c r="N132" s="486"/>
      <c r="O132" s="487"/>
      <c r="P132" s="1"/>
      <c r="Q132" s="7"/>
      <c r="R132" s="21"/>
      <c r="S132" s="22"/>
      <c r="T132" s="22"/>
      <c r="U132" s="22"/>
      <c r="V132" s="7"/>
    </row>
    <row r="133" spans="6:22" x14ac:dyDescent="0.2">
      <c r="F133" s="1"/>
      <c r="G133" s="1"/>
      <c r="H133" s="1"/>
      <c r="I133" s="98"/>
      <c r="J133" s="99"/>
      <c r="K133" s="488"/>
      <c r="L133" s="489"/>
      <c r="M133" s="489"/>
      <c r="N133" s="489"/>
      <c r="O133" s="490"/>
      <c r="P133" s="1"/>
      <c r="Q133" s="7"/>
      <c r="R133" s="21"/>
      <c r="S133" s="22"/>
      <c r="T133" s="22"/>
      <c r="U133" s="22"/>
      <c r="V133" s="7"/>
    </row>
    <row r="134" spans="6:22" x14ac:dyDescent="0.2">
      <c r="F134" s="1"/>
      <c r="G134" s="1"/>
      <c r="H134" s="1"/>
      <c r="I134" s="14"/>
      <c r="J134" s="1"/>
      <c r="K134" s="1"/>
      <c r="L134" s="1"/>
      <c r="M134" s="1"/>
      <c r="N134" s="1"/>
      <c r="O134" s="128"/>
      <c r="P134" s="1"/>
      <c r="Q134" s="7"/>
      <c r="R134" s="21"/>
      <c r="S134" s="22"/>
      <c r="T134" s="22"/>
      <c r="U134" s="22"/>
      <c r="V134" s="7"/>
    </row>
    <row r="135" spans="6:22" x14ac:dyDescent="0.2">
      <c r="F135" s="1"/>
      <c r="G135" s="12"/>
      <c r="H135" s="1"/>
      <c r="I135" s="98"/>
      <c r="J135" s="99" t="s">
        <v>98</v>
      </c>
      <c r="K135" s="492" t="s">
        <v>76</v>
      </c>
      <c r="L135" s="494"/>
      <c r="M135" s="1"/>
      <c r="N135" s="29"/>
      <c r="O135" s="17"/>
      <c r="P135" s="1"/>
      <c r="Q135" s="7"/>
      <c r="R135" s="21"/>
      <c r="S135" s="22"/>
      <c r="T135" s="22"/>
      <c r="U135" s="22"/>
      <c r="V135" s="7"/>
    </row>
    <row r="136" spans="6:22" x14ac:dyDescent="0.2">
      <c r="F136" s="1"/>
      <c r="G136" s="1"/>
      <c r="H136" s="1"/>
      <c r="I136" s="1"/>
      <c r="J136" s="1"/>
      <c r="K136" s="1"/>
      <c r="L136" s="1"/>
      <c r="M136" s="1"/>
      <c r="N136" s="1"/>
      <c r="O136" s="1"/>
      <c r="P136" s="1"/>
      <c r="Q136" s="7"/>
      <c r="R136" s="21"/>
      <c r="S136" s="22"/>
      <c r="T136" s="22"/>
      <c r="U136" s="22"/>
      <c r="V136" s="7"/>
    </row>
    <row r="137" spans="6:22" x14ac:dyDescent="0.2">
      <c r="F137" s="1"/>
      <c r="G137" s="1"/>
      <c r="H137" s="1"/>
      <c r="I137" s="1"/>
      <c r="J137" s="1"/>
      <c r="K137" s="1"/>
      <c r="L137" s="1"/>
      <c r="M137" s="1"/>
      <c r="N137" s="1"/>
      <c r="O137" s="1"/>
      <c r="P137" s="1"/>
      <c r="Q137" s="7"/>
      <c r="R137" s="21"/>
      <c r="S137" s="22"/>
      <c r="T137" s="22"/>
      <c r="U137" s="22"/>
      <c r="V137" s="7"/>
    </row>
    <row r="138" spans="6:22" x14ac:dyDescent="0.2">
      <c r="F138" s="1"/>
      <c r="G138" s="100" t="str">
        <f>Data!A11</f>
        <v>I9</v>
      </c>
      <c r="H138" s="130" t="str">
        <f>Data!B11</f>
        <v>please provide a definition of the indicator…</v>
      </c>
      <c r="I138" s="1"/>
      <c r="J138" s="12"/>
      <c r="K138" s="1"/>
      <c r="L138" s="1"/>
      <c r="M138" s="1"/>
      <c r="N138" s="321"/>
      <c r="O138" s="321"/>
      <c r="P138" s="1"/>
      <c r="Q138" s="7"/>
      <c r="R138" s="21"/>
      <c r="S138" s="22"/>
      <c r="T138" s="22"/>
      <c r="U138" s="22"/>
      <c r="V138" s="7"/>
    </row>
    <row r="139" spans="6:22" x14ac:dyDescent="0.2">
      <c r="F139" s="1"/>
      <c r="G139" s="6"/>
      <c r="H139" s="1"/>
      <c r="I139" s="1"/>
      <c r="J139" s="1"/>
      <c r="K139" s="1"/>
      <c r="L139" s="1"/>
      <c r="M139" s="1"/>
      <c r="N139" s="29"/>
      <c r="O139" s="17"/>
      <c r="P139" s="1"/>
      <c r="Q139" s="7"/>
      <c r="R139" s="21"/>
      <c r="S139" s="22"/>
      <c r="T139" s="22"/>
      <c r="U139" s="22"/>
      <c r="V139" s="7"/>
    </row>
    <row r="140" spans="6:22" x14ac:dyDescent="0.2">
      <c r="F140" s="1"/>
      <c r="G140" s="95"/>
      <c r="H140" s="1"/>
      <c r="I140" s="98"/>
      <c r="J140" s="6" t="s">
        <v>97</v>
      </c>
      <c r="K140" s="492"/>
      <c r="L140" s="493"/>
      <c r="M140" s="493"/>
      <c r="N140" s="493"/>
      <c r="O140" s="494"/>
      <c r="P140" s="1"/>
      <c r="Q140" s="7"/>
      <c r="R140" s="21"/>
      <c r="S140" s="22"/>
      <c r="T140" s="22"/>
      <c r="U140" s="22"/>
      <c r="V140" s="7"/>
    </row>
    <row r="141" spans="6:22" x14ac:dyDescent="0.2">
      <c r="F141" s="1"/>
      <c r="G141" s="1"/>
      <c r="H141" s="1"/>
      <c r="I141" s="14"/>
      <c r="J141" s="1"/>
      <c r="K141" s="1"/>
      <c r="L141" s="1"/>
      <c r="M141" s="1"/>
      <c r="N141" s="1"/>
      <c r="O141" s="128"/>
      <c r="P141" s="1"/>
      <c r="Q141" s="7"/>
      <c r="R141" s="21"/>
      <c r="S141" s="22"/>
      <c r="T141" s="22"/>
      <c r="U141" s="22"/>
      <c r="V141" s="7"/>
    </row>
    <row r="142" spans="6:22" x14ac:dyDescent="0.2">
      <c r="F142" s="1"/>
      <c r="G142" s="1"/>
      <c r="H142" s="1"/>
      <c r="I142" s="98"/>
      <c r="J142" s="99" t="s">
        <v>269</v>
      </c>
      <c r="K142" s="482"/>
      <c r="L142" s="483"/>
      <c r="M142" s="483"/>
      <c r="N142" s="483"/>
      <c r="O142" s="484"/>
      <c r="P142" s="1"/>
      <c r="Q142" s="7"/>
      <c r="R142" s="21"/>
      <c r="S142" s="22"/>
      <c r="T142" s="22"/>
      <c r="U142" s="22"/>
      <c r="V142" s="7"/>
    </row>
    <row r="143" spans="6:22" x14ac:dyDescent="0.2">
      <c r="F143" s="1"/>
      <c r="G143" s="1"/>
      <c r="H143" s="1"/>
      <c r="I143" s="98"/>
      <c r="J143" s="99"/>
      <c r="K143" s="485"/>
      <c r="L143" s="486"/>
      <c r="M143" s="486"/>
      <c r="N143" s="486"/>
      <c r="O143" s="487"/>
      <c r="P143" s="1"/>
      <c r="Q143" s="7"/>
      <c r="R143" s="21"/>
      <c r="S143" s="22"/>
      <c r="T143" s="22"/>
      <c r="U143" s="22"/>
      <c r="V143" s="7"/>
    </row>
    <row r="144" spans="6:22" x14ac:dyDescent="0.2">
      <c r="F144" s="1"/>
      <c r="G144" s="1"/>
      <c r="H144" s="1"/>
      <c r="I144" s="98"/>
      <c r="J144" s="99"/>
      <c r="K144" s="488"/>
      <c r="L144" s="489"/>
      <c r="M144" s="489"/>
      <c r="N144" s="489"/>
      <c r="O144" s="490"/>
      <c r="P144" s="1"/>
      <c r="Q144" s="7"/>
      <c r="R144" s="21"/>
      <c r="S144" s="22"/>
      <c r="T144" s="22"/>
      <c r="U144" s="22"/>
      <c r="V144" s="7"/>
    </row>
    <row r="145" spans="6:22" x14ac:dyDescent="0.2">
      <c r="F145" s="1"/>
      <c r="G145" s="1"/>
      <c r="H145" s="1"/>
      <c r="I145" s="14"/>
      <c r="J145" s="1"/>
      <c r="K145" s="1"/>
      <c r="L145" s="1"/>
      <c r="M145" s="1"/>
      <c r="N145" s="1"/>
      <c r="O145" s="128"/>
      <c r="P145" s="1"/>
      <c r="Q145" s="7"/>
      <c r="R145" s="21"/>
      <c r="S145" s="22"/>
      <c r="T145" s="22"/>
      <c r="U145" s="22"/>
      <c r="V145" s="7"/>
    </row>
    <row r="146" spans="6:22" x14ac:dyDescent="0.2">
      <c r="F146" s="1"/>
      <c r="G146" s="12"/>
      <c r="H146" s="1"/>
      <c r="I146" s="98"/>
      <c r="J146" s="99" t="s">
        <v>98</v>
      </c>
      <c r="K146" s="492" t="s">
        <v>76</v>
      </c>
      <c r="L146" s="494"/>
      <c r="M146" s="1"/>
      <c r="N146" s="29"/>
      <c r="O146" s="17"/>
      <c r="P146" s="1"/>
      <c r="Q146" s="7"/>
      <c r="R146" s="21"/>
      <c r="S146" s="22"/>
      <c r="T146" s="22"/>
      <c r="U146" s="22"/>
      <c r="V146" s="7"/>
    </row>
    <row r="147" spans="6:22" x14ac:dyDescent="0.2">
      <c r="F147" s="1"/>
      <c r="G147" s="12"/>
      <c r="H147" s="1"/>
      <c r="I147" s="98"/>
      <c r="J147" s="99"/>
      <c r="K147" s="84"/>
      <c r="L147" s="84"/>
      <c r="M147" s="1"/>
      <c r="N147" s="129"/>
      <c r="O147" s="129"/>
      <c r="P147" s="1"/>
      <c r="Q147" s="7"/>
      <c r="R147" s="21"/>
      <c r="S147" s="22"/>
      <c r="T147" s="22"/>
      <c r="U147" s="22"/>
      <c r="V147" s="7"/>
    </row>
    <row r="148" spans="6:22" x14ac:dyDescent="0.2">
      <c r="F148" s="1"/>
      <c r="G148" s="12"/>
      <c r="H148" s="1"/>
      <c r="I148" s="98"/>
      <c r="J148" s="99"/>
      <c r="K148" s="84"/>
      <c r="L148" s="84"/>
      <c r="M148" s="1"/>
      <c r="N148" s="129"/>
      <c r="O148" s="129"/>
      <c r="P148" s="1"/>
      <c r="Q148" s="7"/>
      <c r="R148" s="21"/>
      <c r="S148" s="22"/>
      <c r="T148" s="22"/>
      <c r="U148" s="22"/>
      <c r="V148" s="7"/>
    </row>
    <row r="149" spans="6:22" x14ac:dyDescent="0.2">
      <c r="F149" s="1"/>
      <c r="G149" s="12"/>
      <c r="H149" s="1"/>
      <c r="I149" s="98"/>
      <c r="J149" s="99"/>
      <c r="K149" s="84"/>
      <c r="L149" s="84"/>
      <c r="M149" s="1"/>
      <c r="N149" s="129"/>
      <c r="O149" s="129"/>
      <c r="P149" s="1"/>
      <c r="Q149" s="7"/>
      <c r="R149" s="21"/>
      <c r="S149" s="22"/>
      <c r="T149" s="22"/>
      <c r="U149" s="22"/>
      <c r="V149" s="7"/>
    </row>
    <row r="150" spans="6:22" x14ac:dyDescent="0.2">
      <c r="F150" s="1"/>
      <c r="G150" s="474" t="str">
        <f>Data!BE12</f>
        <v>Result 4 - Please describe the intended result…</v>
      </c>
      <c r="H150" s="474"/>
      <c r="I150" s="474"/>
      <c r="J150" s="474"/>
      <c r="K150" s="474"/>
      <c r="L150" s="474"/>
      <c r="M150" s="474"/>
      <c r="N150" s="474"/>
      <c r="O150" s="474"/>
      <c r="P150" s="1"/>
      <c r="Q150" s="7"/>
      <c r="R150" s="21"/>
      <c r="S150" s="22"/>
      <c r="T150" s="22"/>
      <c r="U150" s="22"/>
      <c r="V150" s="7"/>
    </row>
    <row r="151" spans="6:22" x14ac:dyDescent="0.2">
      <c r="F151" s="1"/>
      <c r="G151" s="474"/>
      <c r="H151" s="474"/>
      <c r="I151" s="474"/>
      <c r="J151" s="474"/>
      <c r="K151" s="474"/>
      <c r="L151" s="474"/>
      <c r="M151" s="474"/>
      <c r="N151" s="474"/>
      <c r="O151" s="474"/>
      <c r="P151" s="1"/>
      <c r="Q151" s="7"/>
      <c r="R151" s="21"/>
      <c r="S151" s="22"/>
      <c r="T151" s="22"/>
      <c r="U151" s="22"/>
      <c r="V151" s="7"/>
    </row>
    <row r="152" spans="6:22" x14ac:dyDescent="0.2">
      <c r="F152" s="1"/>
      <c r="G152" s="6"/>
      <c r="H152" s="1"/>
      <c r="I152" s="12"/>
      <c r="J152" s="1"/>
      <c r="K152" s="1"/>
      <c r="L152" s="1"/>
      <c r="M152" s="1"/>
      <c r="N152" s="129"/>
      <c r="O152" s="129"/>
      <c r="P152" s="1"/>
      <c r="Q152" s="7"/>
      <c r="R152" s="21"/>
      <c r="S152" s="22"/>
      <c r="T152" s="22"/>
      <c r="U152" s="22"/>
      <c r="V152" s="7"/>
    </row>
    <row r="153" spans="6:22" x14ac:dyDescent="0.2">
      <c r="F153" s="1"/>
      <c r="G153" s="1"/>
      <c r="H153" s="1"/>
      <c r="I153" s="1"/>
      <c r="J153" s="1"/>
      <c r="K153" s="1"/>
      <c r="L153" s="1"/>
      <c r="M153" s="1"/>
      <c r="N153" s="1"/>
      <c r="O153" s="1"/>
      <c r="P153" s="1"/>
      <c r="Q153" s="7"/>
      <c r="R153" s="21"/>
      <c r="S153" s="22"/>
      <c r="T153" s="22"/>
      <c r="U153" s="22"/>
      <c r="V153" s="7"/>
    </row>
    <row r="154" spans="6:22" x14ac:dyDescent="0.2">
      <c r="F154" s="1"/>
      <c r="G154" s="100" t="str">
        <f>Data!A12</f>
        <v>I10</v>
      </c>
      <c r="H154" s="130" t="str">
        <f>Data!B12</f>
        <v>please provide a definition of the indicator…</v>
      </c>
      <c r="I154" s="1"/>
      <c r="J154" s="12"/>
      <c r="K154" s="1"/>
      <c r="L154" s="1"/>
      <c r="M154" s="1"/>
      <c r="N154" s="321"/>
      <c r="O154" s="321"/>
      <c r="P154" s="1"/>
      <c r="Q154" s="7"/>
      <c r="R154" s="21"/>
      <c r="S154" s="22"/>
      <c r="T154" s="22"/>
      <c r="U154" s="22"/>
      <c r="V154" s="7"/>
    </row>
    <row r="155" spans="6:22" x14ac:dyDescent="0.2">
      <c r="F155" s="1"/>
      <c r="G155" s="6"/>
      <c r="H155" s="1"/>
      <c r="I155" s="1"/>
      <c r="J155" s="1"/>
      <c r="K155" s="1"/>
      <c r="L155" s="1"/>
      <c r="M155" s="1"/>
      <c r="N155" s="29"/>
      <c r="O155" s="17"/>
      <c r="P155" s="1"/>
      <c r="Q155" s="7"/>
      <c r="R155" s="21"/>
      <c r="S155" s="22"/>
      <c r="T155" s="22"/>
      <c r="U155" s="22"/>
      <c r="V155" s="7"/>
    </row>
    <row r="156" spans="6:22" x14ac:dyDescent="0.2">
      <c r="F156" s="1"/>
      <c r="G156" s="95"/>
      <c r="H156" s="1"/>
      <c r="I156" s="98"/>
      <c r="J156" s="6" t="s">
        <v>97</v>
      </c>
      <c r="K156" s="492"/>
      <c r="L156" s="493"/>
      <c r="M156" s="493"/>
      <c r="N156" s="493"/>
      <c r="O156" s="494"/>
      <c r="P156" s="1"/>
      <c r="Q156" s="7"/>
      <c r="R156" s="21"/>
      <c r="S156" s="22"/>
      <c r="T156" s="22"/>
      <c r="U156" s="22"/>
      <c r="V156" s="7"/>
    </row>
    <row r="157" spans="6:22" x14ac:dyDescent="0.2">
      <c r="F157" s="1"/>
      <c r="G157" s="1"/>
      <c r="H157" s="1"/>
      <c r="I157" s="14"/>
      <c r="J157" s="1"/>
      <c r="K157" s="1"/>
      <c r="L157" s="1"/>
      <c r="M157" s="1"/>
      <c r="N157" s="1"/>
      <c r="O157" s="128"/>
      <c r="P157" s="1"/>
      <c r="Q157" s="7"/>
      <c r="R157" s="21"/>
      <c r="S157" s="22"/>
      <c r="T157" s="22"/>
      <c r="U157" s="22"/>
      <c r="V157" s="7"/>
    </row>
    <row r="158" spans="6:22" x14ac:dyDescent="0.2">
      <c r="F158" s="1"/>
      <c r="G158" s="1"/>
      <c r="H158" s="1"/>
      <c r="I158" s="98"/>
      <c r="J158" s="99" t="s">
        <v>269</v>
      </c>
      <c r="K158" s="482"/>
      <c r="L158" s="483"/>
      <c r="M158" s="483"/>
      <c r="N158" s="483"/>
      <c r="O158" s="484"/>
      <c r="P158" s="1"/>
      <c r="Q158" s="7"/>
      <c r="R158" s="21"/>
      <c r="S158" s="22"/>
      <c r="T158" s="22"/>
      <c r="U158" s="22"/>
      <c r="V158" s="7"/>
    </row>
    <row r="159" spans="6:22" x14ac:dyDescent="0.2">
      <c r="F159" s="1"/>
      <c r="G159" s="1"/>
      <c r="H159" s="1"/>
      <c r="I159" s="98"/>
      <c r="J159" s="99"/>
      <c r="K159" s="485"/>
      <c r="L159" s="486"/>
      <c r="M159" s="486"/>
      <c r="N159" s="486"/>
      <c r="O159" s="487"/>
      <c r="P159" s="1"/>
      <c r="Q159" s="7"/>
      <c r="R159" s="21"/>
      <c r="S159" s="22"/>
      <c r="T159" s="22"/>
      <c r="U159" s="22"/>
      <c r="V159" s="7"/>
    </row>
    <row r="160" spans="6:22" x14ac:dyDescent="0.2">
      <c r="F160" s="1"/>
      <c r="G160" s="1"/>
      <c r="H160" s="1"/>
      <c r="I160" s="98"/>
      <c r="J160" s="99"/>
      <c r="K160" s="488"/>
      <c r="L160" s="489"/>
      <c r="M160" s="489"/>
      <c r="N160" s="489"/>
      <c r="O160" s="490"/>
      <c r="P160" s="1"/>
      <c r="Q160" s="7"/>
      <c r="R160" s="21"/>
      <c r="S160" s="22"/>
      <c r="T160" s="22"/>
      <c r="U160" s="22"/>
      <c r="V160" s="7"/>
    </row>
    <row r="161" spans="6:22" x14ac:dyDescent="0.2">
      <c r="F161" s="1"/>
      <c r="G161" s="1"/>
      <c r="H161" s="1"/>
      <c r="I161" s="14"/>
      <c r="J161" s="1"/>
      <c r="K161" s="1"/>
      <c r="L161" s="1"/>
      <c r="M161" s="1"/>
      <c r="N161" s="1"/>
      <c r="O161" s="128"/>
      <c r="P161" s="1"/>
      <c r="Q161" s="7"/>
      <c r="R161" s="21"/>
      <c r="S161" s="22"/>
      <c r="T161" s="22"/>
      <c r="U161" s="22"/>
      <c r="V161" s="7"/>
    </row>
    <row r="162" spans="6:22" x14ac:dyDescent="0.2">
      <c r="F162" s="1"/>
      <c r="G162" s="12"/>
      <c r="H162" s="1"/>
      <c r="I162" s="98"/>
      <c r="J162" s="99" t="s">
        <v>98</v>
      </c>
      <c r="K162" s="492" t="s">
        <v>76</v>
      </c>
      <c r="L162" s="494"/>
      <c r="M162" s="1"/>
      <c r="N162" s="29"/>
      <c r="O162" s="17"/>
      <c r="P162" s="1"/>
      <c r="Q162" s="7"/>
      <c r="R162" s="21"/>
      <c r="S162" s="22"/>
      <c r="T162" s="22"/>
      <c r="U162" s="22"/>
      <c r="V162" s="7"/>
    </row>
    <row r="163" spans="6:22" x14ac:dyDescent="0.2">
      <c r="F163" s="1"/>
      <c r="G163" s="1"/>
      <c r="H163" s="1"/>
      <c r="I163" s="1"/>
      <c r="J163" s="1"/>
      <c r="K163" s="1"/>
      <c r="L163" s="1"/>
      <c r="M163" s="1"/>
      <c r="N163" s="1"/>
      <c r="O163" s="1"/>
      <c r="P163" s="1"/>
      <c r="Q163" s="7"/>
      <c r="R163" s="21"/>
      <c r="S163" s="22"/>
      <c r="T163" s="22"/>
      <c r="U163" s="22"/>
      <c r="V163" s="7"/>
    </row>
    <row r="164" spans="6:22" x14ac:dyDescent="0.2">
      <c r="F164" s="1"/>
      <c r="G164" s="1"/>
      <c r="H164" s="1"/>
      <c r="I164" s="1"/>
      <c r="J164" s="1"/>
      <c r="K164" s="1"/>
      <c r="L164" s="1"/>
      <c r="M164" s="1"/>
      <c r="N164" s="1"/>
      <c r="O164" s="1"/>
      <c r="P164" s="1"/>
      <c r="Q164" s="7"/>
      <c r="R164" s="21"/>
      <c r="S164" s="22"/>
      <c r="T164" s="22"/>
      <c r="U164" s="22"/>
      <c r="V164" s="7"/>
    </row>
    <row r="165" spans="6:22" x14ac:dyDescent="0.2">
      <c r="F165" s="1"/>
      <c r="G165" s="100" t="str">
        <f>Data!A13</f>
        <v>I11</v>
      </c>
      <c r="H165" s="130" t="str">
        <f>Data!B13</f>
        <v>please provide a definition of the indicator…</v>
      </c>
      <c r="I165" s="1"/>
      <c r="J165" s="12"/>
      <c r="K165" s="1"/>
      <c r="L165" s="1"/>
      <c r="M165" s="1"/>
      <c r="N165" s="321"/>
      <c r="O165" s="321"/>
      <c r="P165" s="1"/>
      <c r="Q165" s="7"/>
      <c r="R165" s="21"/>
      <c r="S165" s="22"/>
      <c r="T165" s="22"/>
      <c r="U165" s="22"/>
      <c r="V165" s="7"/>
    </row>
    <row r="166" spans="6:22" x14ac:dyDescent="0.2">
      <c r="F166" s="1"/>
      <c r="G166" s="6"/>
      <c r="H166" s="1"/>
      <c r="I166" s="1"/>
      <c r="J166" s="1"/>
      <c r="K166" s="1"/>
      <c r="L166" s="1"/>
      <c r="M166" s="1"/>
      <c r="N166" s="29"/>
      <c r="O166" s="17"/>
      <c r="P166" s="1"/>
      <c r="Q166" s="7"/>
      <c r="R166" s="21"/>
      <c r="S166" s="22"/>
      <c r="T166" s="22"/>
      <c r="U166" s="22"/>
      <c r="V166" s="7"/>
    </row>
    <row r="167" spans="6:22" x14ac:dyDescent="0.2">
      <c r="F167" s="1"/>
      <c r="G167" s="95"/>
      <c r="H167" s="1"/>
      <c r="I167" s="98"/>
      <c r="J167" s="6" t="s">
        <v>97</v>
      </c>
      <c r="K167" s="492"/>
      <c r="L167" s="493"/>
      <c r="M167" s="493"/>
      <c r="N167" s="493"/>
      <c r="O167" s="494"/>
      <c r="P167" s="1"/>
      <c r="Q167" s="7"/>
      <c r="R167" s="21"/>
      <c r="S167" s="22"/>
      <c r="T167" s="22"/>
      <c r="U167" s="22"/>
      <c r="V167" s="7"/>
    </row>
    <row r="168" spans="6:22" x14ac:dyDescent="0.2">
      <c r="F168" s="1"/>
      <c r="G168" s="1"/>
      <c r="H168" s="1"/>
      <c r="I168" s="14"/>
      <c r="J168" s="1"/>
      <c r="K168" s="1"/>
      <c r="L168" s="1"/>
      <c r="M168" s="1"/>
      <c r="N168" s="1"/>
      <c r="O168" s="128"/>
      <c r="P168" s="1"/>
      <c r="Q168" s="7"/>
      <c r="R168" s="21"/>
      <c r="S168" s="22"/>
      <c r="T168" s="22"/>
      <c r="U168" s="22"/>
      <c r="V168" s="7"/>
    </row>
    <row r="169" spans="6:22" x14ac:dyDescent="0.2">
      <c r="F169" s="1"/>
      <c r="G169" s="1"/>
      <c r="H169" s="1"/>
      <c r="I169" s="98"/>
      <c r="J169" s="99" t="s">
        <v>269</v>
      </c>
      <c r="K169" s="482"/>
      <c r="L169" s="483"/>
      <c r="M169" s="483"/>
      <c r="N169" s="483"/>
      <c r="O169" s="484"/>
      <c r="P169" s="1"/>
      <c r="Q169" s="7"/>
      <c r="R169" s="21"/>
      <c r="S169" s="22"/>
      <c r="T169" s="22"/>
      <c r="U169" s="22"/>
      <c r="V169" s="7"/>
    </row>
    <row r="170" spans="6:22" x14ac:dyDescent="0.2">
      <c r="F170" s="1"/>
      <c r="G170" s="1"/>
      <c r="H170" s="1"/>
      <c r="I170" s="98"/>
      <c r="J170" s="99"/>
      <c r="K170" s="485"/>
      <c r="L170" s="486"/>
      <c r="M170" s="486"/>
      <c r="N170" s="486"/>
      <c r="O170" s="487"/>
      <c r="P170" s="1"/>
      <c r="Q170" s="7"/>
      <c r="R170" s="21"/>
      <c r="S170" s="22"/>
      <c r="T170" s="22"/>
      <c r="U170" s="22"/>
      <c r="V170" s="7"/>
    </row>
    <row r="171" spans="6:22" x14ac:dyDescent="0.2">
      <c r="F171" s="1"/>
      <c r="G171" s="1"/>
      <c r="H171" s="1"/>
      <c r="I171" s="98"/>
      <c r="J171" s="99"/>
      <c r="K171" s="488"/>
      <c r="L171" s="489"/>
      <c r="M171" s="489"/>
      <c r="N171" s="489"/>
      <c r="O171" s="490"/>
      <c r="P171" s="1"/>
      <c r="Q171" s="7"/>
      <c r="R171" s="21"/>
      <c r="S171" s="22"/>
      <c r="T171" s="22"/>
      <c r="U171" s="22"/>
      <c r="V171" s="7"/>
    </row>
    <row r="172" spans="6:22" x14ac:dyDescent="0.2">
      <c r="F172" s="1"/>
      <c r="G172" s="1"/>
      <c r="H172" s="1"/>
      <c r="I172" s="14"/>
      <c r="J172" s="1"/>
      <c r="K172" s="1"/>
      <c r="L172" s="1"/>
      <c r="M172" s="1"/>
      <c r="N172" s="1"/>
      <c r="O172" s="128"/>
      <c r="P172" s="1"/>
      <c r="Q172" s="7"/>
      <c r="R172" s="21"/>
      <c r="S172" s="22"/>
      <c r="T172" s="22"/>
      <c r="U172" s="22"/>
      <c r="V172" s="7"/>
    </row>
    <row r="173" spans="6:22" x14ac:dyDescent="0.2">
      <c r="F173" s="1"/>
      <c r="G173" s="12"/>
      <c r="H173" s="1"/>
      <c r="I173" s="98"/>
      <c r="J173" s="99" t="s">
        <v>98</v>
      </c>
      <c r="K173" s="492" t="s">
        <v>76</v>
      </c>
      <c r="L173" s="494"/>
      <c r="M173" s="1"/>
      <c r="N173" s="29"/>
      <c r="O173" s="17"/>
      <c r="P173" s="1"/>
      <c r="Q173" s="7"/>
      <c r="R173" s="21"/>
      <c r="S173" s="22"/>
      <c r="T173" s="22"/>
      <c r="U173" s="22"/>
      <c r="V173" s="7"/>
    </row>
    <row r="174" spans="6:22" x14ac:dyDescent="0.2">
      <c r="F174" s="1"/>
      <c r="G174" s="12"/>
      <c r="H174" s="1"/>
      <c r="I174" s="98"/>
      <c r="J174" s="99"/>
      <c r="K174" s="84"/>
      <c r="L174" s="84"/>
      <c r="M174" s="1"/>
      <c r="N174" s="129"/>
      <c r="O174" s="129"/>
      <c r="P174" s="1"/>
      <c r="Q174" s="7"/>
      <c r="R174" s="21"/>
      <c r="S174" s="22"/>
      <c r="T174" s="22"/>
      <c r="U174" s="22"/>
      <c r="V174" s="7"/>
    </row>
    <row r="175" spans="6:22" x14ac:dyDescent="0.2">
      <c r="F175" s="1"/>
      <c r="G175" s="12"/>
      <c r="H175" s="1"/>
      <c r="I175" s="98"/>
      <c r="J175" s="99"/>
      <c r="K175" s="84"/>
      <c r="L175" s="84"/>
      <c r="M175" s="1"/>
      <c r="N175" s="129"/>
      <c r="O175" s="129"/>
      <c r="P175" s="1"/>
      <c r="Q175" s="7"/>
      <c r="R175" s="21"/>
      <c r="S175" s="22"/>
      <c r="T175" s="22"/>
      <c r="U175" s="22"/>
      <c r="V175" s="7"/>
    </row>
    <row r="176" spans="6:22" x14ac:dyDescent="0.2">
      <c r="F176" s="1"/>
      <c r="G176" s="12"/>
      <c r="H176" s="1"/>
      <c r="I176" s="98"/>
      <c r="J176" s="99"/>
      <c r="K176" s="84"/>
      <c r="L176" s="84"/>
      <c r="M176" s="1"/>
      <c r="N176" s="129"/>
      <c r="O176" s="129"/>
      <c r="P176" s="1"/>
      <c r="Q176" s="7"/>
      <c r="R176" s="21"/>
      <c r="S176" s="22"/>
      <c r="T176" s="22"/>
      <c r="U176" s="22"/>
      <c r="V176" s="7"/>
    </row>
    <row r="177" spans="6:22" ht="12.75" customHeight="1" x14ac:dyDescent="0.2">
      <c r="F177" s="1"/>
      <c r="G177" s="474" t="str">
        <f>Data!BE14</f>
        <v>Result 5 - Please describe the intended result…</v>
      </c>
      <c r="H177" s="474"/>
      <c r="I177" s="474"/>
      <c r="J177" s="474"/>
      <c r="K177" s="474"/>
      <c r="L177" s="474"/>
      <c r="M177" s="474"/>
      <c r="N177" s="474"/>
      <c r="O177" s="474"/>
      <c r="P177" s="1"/>
      <c r="Q177" s="7"/>
      <c r="R177" s="21"/>
      <c r="S177" s="22"/>
      <c r="T177" s="22"/>
      <c r="U177" s="22"/>
      <c r="V177" s="7"/>
    </row>
    <row r="178" spans="6:22" ht="12.75" customHeight="1" x14ac:dyDescent="0.2">
      <c r="F178" s="1"/>
      <c r="G178" s="474"/>
      <c r="H178" s="474"/>
      <c r="I178" s="474"/>
      <c r="J178" s="474"/>
      <c r="K178" s="474"/>
      <c r="L178" s="474"/>
      <c r="M178" s="474"/>
      <c r="N178" s="474"/>
      <c r="O178" s="474"/>
      <c r="P178" s="1"/>
      <c r="Q178" s="7"/>
      <c r="R178" s="21"/>
      <c r="S178" s="22"/>
      <c r="T178" s="22"/>
      <c r="U178" s="22"/>
      <c r="V178" s="7"/>
    </row>
    <row r="179" spans="6:22" x14ac:dyDescent="0.2">
      <c r="F179" s="1"/>
      <c r="G179" s="6"/>
      <c r="H179" s="1"/>
      <c r="I179" s="12"/>
      <c r="J179" s="1"/>
      <c r="K179" s="1"/>
      <c r="L179" s="1"/>
      <c r="M179" s="1"/>
      <c r="N179" s="129"/>
      <c r="O179" s="129"/>
      <c r="P179" s="1"/>
      <c r="Q179" s="7"/>
      <c r="R179" s="21"/>
      <c r="S179" s="22"/>
      <c r="T179" s="22"/>
      <c r="U179" s="22"/>
      <c r="V179" s="7"/>
    </row>
    <row r="180" spans="6:22" x14ac:dyDescent="0.2">
      <c r="F180" s="1"/>
      <c r="G180" s="1"/>
      <c r="H180" s="1"/>
      <c r="I180" s="1"/>
      <c r="J180" s="1"/>
      <c r="K180" s="1"/>
      <c r="L180" s="1"/>
      <c r="M180" s="1"/>
      <c r="N180" s="1"/>
      <c r="O180" s="1"/>
      <c r="P180" s="1"/>
      <c r="Q180" s="7"/>
      <c r="R180" s="21"/>
      <c r="S180" s="22"/>
      <c r="T180" s="22"/>
      <c r="U180" s="22"/>
      <c r="V180" s="7"/>
    </row>
    <row r="181" spans="6:22" x14ac:dyDescent="0.2">
      <c r="F181" s="1"/>
      <c r="G181" s="100" t="str">
        <f>Data!A14</f>
        <v>I12</v>
      </c>
      <c r="H181" s="130" t="str">
        <f>Data!B14</f>
        <v>please provide a definition of the indicator…</v>
      </c>
      <c r="I181" s="1"/>
      <c r="J181" s="12"/>
      <c r="K181" s="1"/>
      <c r="L181" s="1"/>
      <c r="M181" s="1"/>
      <c r="N181" s="321"/>
      <c r="O181" s="321"/>
      <c r="P181" s="1"/>
      <c r="Q181" s="7"/>
      <c r="R181" s="21"/>
      <c r="S181" s="22"/>
      <c r="T181" s="22"/>
      <c r="U181" s="22"/>
      <c r="V181" s="7"/>
    </row>
    <row r="182" spans="6:22" x14ac:dyDescent="0.2">
      <c r="F182" s="1"/>
      <c r="G182" s="6"/>
      <c r="H182" s="1"/>
      <c r="I182" s="1"/>
      <c r="J182" s="1"/>
      <c r="K182" s="1"/>
      <c r="L182" s="1"/>
      <c r="M182" s="1"/>
      <c r="N182" s="29"/>
      <c r="O182" s="17"/>
      <c r="P182" s="1"/>
      <c r="Q182" s="7"/>
      <c r="R182" s="21"/>
      <c r="S182" s="22"/>
      <c r="T182" s="22"/>
      <c r="U182" s="22"/>
      <c r="V182" s="7"/>
    </row>
    <row r="183" spans="6:22" x14ac:dyDescent="0.2">
      <c r="F183" s="1"/>
      <c r="G183" s="95"/>
      <c r="H183" s="1"/>
      <c r="I183" s="98"/>
      <c r="J183" s="6" t="s">
        <v>97</v>
      </c>
      <c r="K183" s="492"/>
      <c r="L183" s="493"/>
      <c r="M183" s="493"/>
      <c r="N183" s="493"/>
      <c r="O183" s="494"/>
      <c r="P183" s="1"/>
      <c r="Q183" s="7"/>
      <c r="R183" s="21"/>
      <c r="S183" s="22"/>
      <c r="T183" s="22"/>
      <c r="U183" s="22"/>
      <c r="V183" s="7"/>
    </row>
    <row r="184" spans="6:22" x14ac:dyDescent="0.2">
      <c r="F184" s="1"/>
      <c r="G184" s="1"/>
      <c r="H184" s="1"/>
      <c r="I184" s="14"/>
      <c r="J184" s="1"/>
      <c r="K184" s="1"/>
      <c r="L184" s="1"/>
      <c r="M184" s="1"/>
      <c r="N184" s="1"/>
      <c r="O184" s="128"/>
      <c r="P184" s="1"/>
      <c r="Q184" s="7"/>
      <c r="R184" s="21"/>
      <c r="S184" s="22"/>
      <c r="T184" s="22"/>
      <c r="U184" s="22"/>
      <c r="V184" s="7"/>
    </row>
    <row r="185" spans="6:22" x14ac:dyDescent="0.2">
      <c r="F185" s="1"/>
      <c r="G185" s="1"/>
      <c r="H185" s="1"/>
      <c r="I185" s="98"/>
      <c r="J185" s="99" t="s">
        <v>269</v>
      </c>
      <c r="K185" s="482"/>
      <c r="L185" s="483"/>
      <c r="M185" s="483"/>
      <c r="N185" s="483"/>
      <c r="O185" s="484"/>
      <c r="P185" s="1"/>
      <c r="Q185" s="7"/>
      <c r="R185" s="21"/>
      <c r="S185" s="22"/>
      <c r="T185" s="22"/>
      <c r="U185" s="22"/>
      <c r="V185" s="7"/>
    </row>
    <row r="186" spans="6:22" x14ac:dyDescent="0.2">
      <c r="F186" s="1"/>
      <c r="G186" s="1"/>
      <c r="H186" s="1"/>
      <c r="I186" s="98"/>
      <c r="J186" s="99"/>
      <c r="K186" s="485"/>
      <c r="L186" s="486"/>
      <c r="M186" s="486"/>
      <c r="N186" s="486"/>
      <c r="O186" s="487"/>
      <c r="P186" s="1"/>
      <c r="Q186" s="7"/>
      <c r="R186" s="21"/>
      <c r="S186" s="22"/>
      <c r="T186" s="22"/>
      <c r="U186" s="22"/>
      <c r="V186" s="7"/>
    </row>
    <row r="187" spans="6:22" x14ac:dyDescent="0.2">
      <c r="F187" s="1"/>
      <c r="G187" s="1"/>
      <c r="H187" s="1"/>
      <c r="I187" s="98"/>
      <c r="J187" s="99"/>
      <c r="K187" s="488"/>
      <c r="L187" s="489"/>
      <c r="M187" s="489"/>
      <c r="N187" s="489"/>
      <c r="O187" s="490"/>
      <c r="P187" s="1"/>
      <c r="Q187" s="7"/>
      <c r="R187" s="21"/>
      <c r="S187" s="22"/>
      <c r="T187" s="22"/>
      <c r="U187" s="22"/>
      <c r="V187" s="7"/>
    </row>
    <row r="188" spans="6:22" x14ac:dyDescent="0.2">
      <c r="F188" s="1"/>
      <c r="G188" s="1"/>
      <c r="H188" s="1"/>
      <c r="I188" s="14"/>
      <c r="J188" s="1"/>
      <c r="K188" s="1"/>
      <c r="L188" s="1"/>
      <c r="M188" s="1"/>
      <c r="N188" s="1"/>
      <c r="O188" s="128"/>
      <c r="P188" s="1"/>
      <c r="Q188" s="7"/>
      <c r="R188" s="21"/>
      <c r="S188" s="22"/>
      <c r="T188" s="22"/>
      <c r="U188" s="22"/>
      <c r="V188" s="7"/>
    </row>
    <row r="189" spans="6:22" x14ac:dyDescent="0.2">
      <c r="F189" s="1"/>
      <c r="G189" s="12"/>
      <c r="H189" s="1"/>
      <c r="I189" s="98"/>
      <c r="J189" s="99" t="s">
        <v>98</v>
      </c>
      <c r="K189" s="492" t="s">
        <v>76</v>
      </c>
      <c r="L189" s="494"/>
      <c r="M189" s="1"/>
      <c r="N189" s="29"/>
      <c r="O189" s="17"/>
      <c r="P189" s="1"/>
      <c r="Q189" s="7"/>
      <c r="R189" s="21"/>
      <c r="S189" s="22"/>
      <c r="T189" s="22"/>
      <c r="U189" s="22"/>
      <c r="V189" s="7"/>
    </row>
    <row r="190" spans="6:22" x14ac:dyDescent="0.2">
      <c r="F190" s="1"/>
      <c r="G190" s="1"/>
      <c r="H190" s="1"/>
      <c r="I190" s="1"/>
      <c r="J190" s="1"/>
      <c r="K190" s="1"/>
      <c r="L190" s="1"/>
      <c r="M190" s="1"/>
      <c r="N190" s="1"/>
      <c r="O190" s="1"/>
      <c r="P190" s="1"/>
      <c r="Q190" s="7"/>
      <c r="R190" s="21"/>
      <c r="S190" s="22"/>
      <c r="T190" s="22"/>
      <c r="U190" s="22"/>
      <c r="V190" s="7"/>
    </row>
    <row r="191" spans="6:22" x14ac:dyDescent="0.2">
      <c r="F191" s="1"/>
      <c r="G191" s="1"/>
      <c r="H191" s="1"/>
      <c r="I191" s="1"/>
      <c r="J191" s="1"/>
      <c r="K191" s="1"/>
      <c r="L191" s="1"/>
      <c r="M191" s="1"/>
      <c r="N191" s="1"/>
      <c r="O191" s="1"/>
      <c r="P191" s="1"/>
      <c r="Q191" s="7"/>
      <c r="R191" s="21"/>
      <c r="S191" s="22"/>
      <c r="T191" s="22"/>
      <c r="U191" s="22"/>
      <c r="V191" s="7"/>
    </row>
    <row r="192" spans="6:22" x14ac:dyDescent="0.2">
      <c r="F192" s="1"/>
      <c r="G192" s="100" t="str">
        <f>Data!A15</f>
        <v>I13</v>
      </c>
      <c r="H192" s="130" t="str">
        <f>Data!B15</f>
        <v>please provide a definition of the indicator…</v>
      </c>
      <c r="I192" s="1"/>
      <c r="J192" s="12"/>
      <c r="K192" s="1"/>
      <c r="L192" s="1"/>
      <c r="M192" s="1"/>
      <c r="N192" s="321"/>
      <c r="O192" s="321"/>
      <c r="P192" s="1"/>
      <c r="Q192" s="7"/>
      <c r="R192" s="21"/>
      <c r="S192" s="22"/>
      <c r="T192" s="22"/>
      <c r="U192" s="22"/>
      <c r="V192" s="7"/>
    </row>
    <row r="193" spans="6:22" x14ac:dyDescent="0.2">
      <c r="F193" s="1"/>
      <c r="G193" s="6"/>
      <c r="H193" s="1"/>
      <c r="I193" s="1"/>
      <c r="J193" s="1"/>
      <c r="K193" s="1"/>
      <c r="L193" s="1"/>
      <c r="M193" s="1"/>
      <c r="N193" s="29"/>
      <c r="O193" s="17"/>
      <c r="P193" s="1"/>
      <c r="Q193" s="7"/>
      <c r="R193" s="21"/>
      <c r="S193" s="22"/>
      <c r="T193" s="22"/>
      <c r="U193" s="22"/>
      <c r="V193" s="7"/>
    </row>
    <row r="194" spans="6:22" x14ac:dyDescent="0.2">
      <c r="F194" s="1"/>
      <c r="G194" s="95"/>
      <c r="H194" s="1"/>
      <c r="I194" s="98"/>
      <c r="J194" s="6" t="s">
        <v>97</v>
      </c>
      <c r="K194" s="492"/>
      <c r="L194" s="493"/>
      <c r="M194" s="493"/>
      <c r="N194" s="493"/>
      <c r="O194" s="494"/>
      <c r="P194" s="1"/>
      <c r="Q194" s="7"/>
      <c r="R194" s="21"/>
      <c r="S194" s="22"/>
      <c r="T194" s="22"/>
      <c r="U194" s="22"/>
      <c r="V194" s="7"/>
    </row>
    <row r="195" spans="6:22" x14ac:dyDescent="0.2">
      <c r="F195" s="1"/>
      <c r="G195" s="1"/>
      <c r="H195" s="1"/>
      <c r="I195" s="14"/>
      <c r="J195" s="1"/>
      <c r="K195" s="1"/>
      <c r="L195" s="1"/>
      <c r="M195" s="1"/>
      <c r="N195" s="1"/>
      <c r="O195" s="128"/>
      <c r="P195" s="1"/>
      <c r="Q195" s="7"/>
      <c r="R195" s="21"/>
      <c r="S195" s="22"/>
      <c r="T195" s="22"/>
      <c r="U195" s="22"/>
      <c r="V195" s="7"/>
    </row>
    <row r="196" spans="6:22" x14ac:dyDescent="0.2">
      <c r="F196" s="1"/>
      <c r="G196" s="1"/>
      <c r="H196" s="1"/>
      <c r="I196" s="98"/>
      <c r="J196" s="99" t="s">
        <v>269</v>
      </c>
      <c r="K196" s="482"/>
      <c r="L196" s="483"/>
      <c r="M196" s="483"/>
      <c r="N196" s="483"/>
      <c r="O196" s="484"/>
      <c r="P196" s="1"/>
      <c r="Q196" s="7"/>
      <c r="R196" s="21"/>
      <c r="S196" s="22"/>
      <c r="T196" s="22"/>
      <c r="U196" s="22"/>
      <c r="V196" s="7"/>
    </row>
    <row r="197" spans="6:22" x14ac:dyDescent="0.2">
      <c r="F197" s="1"/>
      <c r="G197" s="1"/>
      <c r="H197" s="1"/>
      <c r="I197" s="98"/>
      <c r="J197" s="99"/>
      <c r="K197" s="485"/>
      <c r="L197" s="486"/>
      <c r="M197" s="486"/>
      <c r="N197" s="486"/>
      <c r="O197" s="487"/>
      <c r="P197" s="1"/>
      <c r="Q197" s="7"/>
      <c r="R197" s="21"/>
      <c r="S197" s="22"/>
      <c r="T197" s="22"/>
      <c r="U197" s="22"/>
      <c r="V197" s="7"/>
    </row>
    <row r="198" spans="6:22" x14ac:dyDescent="0.2">
      <c r="F198" s="1"/>
      <c r="G198" s="1"/>
      <c r="H198" s="1"/>
      <c r="I198" s="98"/>
      <c r="J198" s="99"/>
      <c r="K198" s="488"/>
      <c r="L198" s="489"/>
      <c r="M198" s="489"/>
      <c r="N198" s="489"/>
      <c r="O198" s="490"/>
      <c r="P198" s="1"/>
      <c r="Q198" s="7"/>
      <c r="R198" s="21"/>
      <c r="S198" s="22"/>
      <c r="T198" s="22"/>
      <c r="U198" s="22"/>
      <c r="V198" s="7"/>
    </row>
    <row r="199" spans="6:22" x14ac:dyDescent="0.2">
      <c r="F199" s="1"/>
      <c r="G199" s="1"/>
      <c r="H199" s="1"/>
      <c r="I199" s="14"/>
      <c r="J199" s="1"/>
      <c r="K199" s="1"/>
      <c r="L199" s="1"/>
      <c r="M199" s="1"/>
      <c r="N199" s="1"/>
      <c r="O199" s="128"/>
      <c r="P199" s="1"/>
      <c r="Q199" s="7"/>
      <c r="R199" s="21"/>
      <c r="S199" s="22"/>
      <c r="T199" s="22"/>
      <c r="U199" s="22"/>
      <c r="V199" s="7"/>
    </row>
    <row r="200" spans="6:22" x14ac:dyDescent="0.2">
      <c r="F200" s="1"/>
      <c r="G200" s="12"/>
      <c r="H200" s="1"/>
      <c r="I200" s="98"/>
      <c r="J200" s="99" t="s">
        <v>98</v>
      </c>
      <c r="K200" s="492" t="s">
        <v>76</v>
      </c>
      <c r="L200" s="494"/>
      <c r="M200" s="1"/>
      <c r="N200" s="29"/>
      <c r="O200" s="17"/>
      <c r="P200" s="1"/>
      <c r="Q200" s="7"/>
      <c r="R200" s="21"/>
      <c r="S200" s="22"/>
      <c r="T200" s="22"/>
      <c r="U200" s="22"/>
      <c r="V200" s="7"/>
    </row>
    <row r="201" spans="6:22" x14ac:dyDescent="0.2">
      <c r="F201" s="1"/>
      <c r="G201" s="12"/>
      <c r="H201" s="1"/>
      <c r="I201" s="98"/>
      <c r="J201" s="99"/>
      <c r="K201" s="84"/>
      <c r="L201" s="84"/>
      <c r="M201" s="1"/>
      <c r="N201" s="129"/>
      <c r="O201" s="129"/>
      <c r="P201" s="1"/>
      <c r="Q201" s="7"/>
      <c r="R201" s="21"/>
      <c r="S201" s="22"/>
      <c r="T201" s="22"/>
      <c r="U201" s="22"/>
      <c r="V201" s="7"/>
    </row>
    <row r="202" spans="6:22" x14ac:dyDescent="0.2">
      <c r="F202" s="1"/>
      <c r="G202" s="12"/>
      <c r="H202" s="1"/>
      <c r="I202" s="98"/>
      <c r="J202" s="99"/>
      <c r="K202" s="84"/>
      <c r="L202" s="84"/>
      <c r="M202" s="1"/>
      <c r="N202" s="129"/>
      <c r="O202" s="129"/>
      <c r="P202" s="1"/>
      <c r="Q202" s="7"/>
      <c r="R202" s="21"/>
      <c r="S202" s="22"/>
      <c r="T202" s="22"/>
      <c r="U202" s="22"/>
      <c r="V202" s="7"/>
    </row>
    <row r="203" spans="6:22" x14ac:dyDescent="0.2">
      <c r="F203" s="1"/>
      <c r="G203" s="12"/>
      <c r="H203" s="1"/>
      <c r="I203" s="98"/>
      <c r="J203" s="99"/>
      <c r="K203" s="84"/>
      <c r="L203" s="84"/>
      <c r="M203" s="1"/>
      <c r="N203" s="129"/>
      <c r="O203" s="129"/>
      <c r="P203" s="1"/>
      <c r="Q203" s="7"/>
      <c r="R203" s="21"/>
      <c r="S203" s="22"/>
      <c r="T203" s="22"/>
      <c r="U203" s="22"/>
      <c r="V203" s="7"/>
    </row>
    <row r="204" spans="6:22" x14ac:dyDescent="0.2">
      <c r="F204" s="1"/>
      <c r="G204" s="474" t="str">
        <f>Data!BE16</f>
        <v>Result 6 - Please describe the intended result…</v>
      </c>
      <c r="H204" s="474"/>
      <c r="I204" s="474"/>
      <c r="J204" s="474"/>
      <c r="K204" s="474"/>
      <c r="L204" s="474"/>
      <c r="M204" s="474"/>
      <c r="N204" s="474"/>
      <c r="O204" s="474"/>
      <c r="P204" s="1"/>
      <c r="Q204" s="7"/>
      <c r="R204" s="21"/>
      <c r="S204" s="22"/>
      <c r="T204" s="22"/>
      <c r="U204" s="22"/>
      <c r="V204" s="7"/>
    </row>
    <row r="205" spans="6:22" x14ac:dyDescent="0.2">
      <c r="F205" s="1"/>
      <c r="G205" s="474"/>
      <c r="H205" s="474"/>
      <c r="I205" s="474"/>
      <c r="J205" s="474"/>
      <c r="K205" s="474"/>
      <c r="L205" s="474"/>
      <c r="M205" s="474"/>
      <c r="N205" s="474"/>
      <c r="O205" s="474"/>
      <c r="P205" s="1"/>
      <c r="Q205" s="7"/>
      <c r="R205" s="21"/>
      <c r="S205" s="22"/>
      <c r="T205" s="22"/>
      <c r="U205" s="22"/>
      <c r="V205" s="7"/>
    </row>
    <row r="206" spans="6:22" x14ac:dyDescent="0.2">
      <c r="F206" s="1"/>
      <c r="G206" s="6"/>
      <c r="H206" s="1"/>
      <c r="I206" s="12"/>
      <c r="J206" s="1"/>
      <c r="K206" s="1"/>
      <c r="L206" s="1"/>
      <c r="M206" s="1"/>
      <c r="N206" s="129"/>
      <c r="O206" s="129"/>
      <c r="P206" s="1"/>
      <c r="Q206" s="7"/>
      <c r="R206" s="21"/>
      <c r="S206" s="22"/>
      <c r="T206" s="22"/>
      <c r="U206" s="22"/>
      <c r="V206" s="7"/>
    </row>
    <row r="207" spans="6:22" x14ac:dyDescent="0.2">
      <c r="F207" s="1"/>
      <c r="G207" s="1"/>
      <c r="H207" s="1"/>
      <c r="I207" s="1"/>
      <c r="J207" s="1"/>
      <c r="K207" s="1"/>
      <c r="L207" s="1"/>
      <c r="M207" s="1"/>
      <c r="N207" s="1"/>
      <c r="O207" s="1"/>
      <c r="P207" s="1"/>
      <c r="Q207" s="7"/>
      <c r="R207" s="21"/>
      <c r="S207" s="22"/>
      <c r="T207" s="22"/>
      <c r="U207" s="22"/>
      <c r="V207" s="7"/>
    </row>
    <row r="208" spans="6:22" x14ac:dyDescent="0.2">
      <c r="F208" s="1"/>
      <c r="G208" s="100" t="str">
        <f>Data!A16</f>
        <v>I14</v>
      </c>
      <c r="H208" s="130" t="str">
        <f>Data!B16</f>
        <v>please provide a definition of the indicator…</v>
      </c>
      <c r="I208" s="1"/>
      <c r="J208" s="12"/>
      <c r="K208" s="1"/>
      <c r="L208" s="1"/>
      <c r="M208" s="1"/>
      <c r="N208" s="321"/>
      <c r="O208" s="321"/>
      <c r="P208" s="1"/>
      <c r="Q208" s="7"/>
      <c r="R208" s="21"/>
      <c r="S208" s="22"/>
      <c r="T208" s="22"/>
      <c r="U208" s="22"/>
      <c r="V208" s="7"/>
    </row>
    <row r="209" spans="6:22" x14ac:dyDescent="0.2">
      <c r="F209" s="1"/>
      <c r="G209" s="6"/>
      <c r="H209" s="1"/>
      <c r="I209" s="1"/>
      <c r="J209" s="1"/>
      <c r="K209" s="1"/>
      <c r="L209" s="1"/>
      <c r="M209" s="1"/>
      <c r="N209" s="29"/>
      <c r="O209" s="17"/>
      <c r="P209" s="1"/>
      <c r="Q209" s="7"/>
      <c r="R209" s="21"/>
      <c r="S209" s="22"/>
      <c r="T209" s="22"/>
      <c r="U209" s="22"/>
      <c r="V209" s="7"/>
    </row>
    <row r="210" spans="6:22" x14ac:dyDescent="0.2">
      <c r="F210" s="1"/>
      <c r="G210" s="95"/>
      <c r="H210" s="1"/>
      <c r="I210" s="98"/>
      <c r="J210" s="6" t="s">
        <v>97</v>
      </c>
      <c r="K210" s="492"/>
      <c r="L210" s="493"/>
      <c r="M210" s="493"/>
      <c r="N210" s="493"/>
      <c r="O210" s="494"/>
      <c r="P210" s="1"/>
      <c r="Q210" s="7"/>
      <c r="R210" s="21"/>
      <c r="S210" s="22"/>
      <c r="T210" s="22"/>
      <c r="U210" s="22"/>
      <c r="V210" s="7"/>
    </row>
    <row r="211" spans="6:22" x14ac:dyDescent="0.2">
      <c r="F211" s="1"/>
      <c r="G211" s="1"/>
      <c r="H211" s="1"/>
      <c r="I211" s="14"/>
      <c r="J211" s="1"/>
      <c r="K211" s="1"/>
      <c r="L211" s="1"/>
      <c r="M211" s="1"/>
      <c r="N211" s="1"/>
      <c r="O211" s="128"/>
      <c r="P211" s="1"/>
      <c r="Q211" s="7"/>
      <c r="R211" s="21"/>
      <c r="S211" s="22"/>
      <c r="T211" s="22"/>
      <c r="U211" s="22"/>
      <c r="V211" s="7"/>
    </row>
    <row r="212" spans="6:22" x14ac:dyDescent="0.2">
      <c r="F212" s="1"/>
      <c r="G212" s="1"/>
      <c r="H212" s="1"/>
      <c r="I212" s="98"/>
      <c r="J212" s="99" t="s">
        <v>269</v>
      </c>
      <c r="K212" s="482"/>
      <c r="L212" s="483"/>
      <c r="M212" s="483"/>
      <c r="N212" s="483"/>
      <c r="O212" s="484"/>
      <c r="P212" s="1"/>
      <c r="Q212" s="7"/>
      <c r="R212" s="21"/>
      <c r="S212" s="22"/>
      <c r="T212" s="22"/>
      <c r="U212" s="22"/>
      <c r="V212" s="7"/>
    </row>
    <row r="213" spans="6:22" x14ac:dyDescent="0.2">
      <c r="F213" s="1"/>
      <c r="G213" s="1"/>
      <c r="H213" s="1"/>
      <c r="I213" s="98"/>
      <c r="J213" s="99"/>
      <c r="K213" s="485"/>
      <c r="L213" s="486"/>
      <c r="M213" s="486"/>
      <c r="N213" s="486"/>
      <c r="O213" s="487"/>
      <c r="P213" s="1"/>
      <c r="Q213" s="7"/>
      <c r="R213" s="21"/>
      <c r="S213" s="22"/>
      <c r="T213" s="22"/>
      <c r="U213" s="22"/>
      <c r="V213" s="7"/>
    </row>
    <row r="214" spans="6:22" x14ac:dyDescent="0.2">
      <c r="F214" s="1"/>
      <c r="G214" s="1"/>
      <c r="H214" s="1"/>
      <c r="I214" s="98"/>
      <c r="J214" s="99"/>
      <c r="K214" s="488"/>
      <c r="L214" s="489"/>
      <c r="M214" s="489"/>
      <c r="N214" s="489"/>
      <c r="O214" s="490"/>
      <c r="P214" s="1"/>
      <c r="Q214" s="7"/>
      <c r="R214" s="21"/>
      <c r="S214" s="22"/>
      <c r="T214" s="22"/>
      <c r="U214" s="22"/>
      <c r="V214" s="7"/>
    </row>
    <row r="215" spans="6:22" x14ac:dyDescent="0.2">
      <c r="F215" s="1"/>
      <c r="G215" s="1"/>
      <c r="H215" s="1"/>
      <c r="I215" s="14"/>
      <c r="J215" s="1"/>
      <c r="K215" s="1"/>
      <c r="L215" s="1"/>
      <c r="M215" s="1"/>
      <c r="N215" s="1"/>
      <c r="O215" s="128"/>
      <c r="P215" s="1"/>
      <c r="Q215" s="7"/>
      <c r="R215" s="21"/>
      <c r="S215" s="22"/>
      <c r="T215" s="22"/>
      <c r="U215" s="22"/>
      <c r="V215" s="7"/>
    </row>
    <row r="216" spans="6:22" x14ac:dyDescent="0.2">
      <c r="F216" s="1"/>
      <c r="G216" s="12"/>
      <c r="H216" s="1"/>
      <c r="I216" s="98"/>
      <c r="J216" s="99" t="s">
        <v>98</v>
      </c>
      <c r="K216" s="492" t="s">
        <v>76</v>
      </c>
      <c r="L216" s="494"/>
      <c r="M216" s="1"/>
      <c r="N216" s="29"/>
      <c r="O216" s="17"/>
      <c r="P216" s="1"/>
      <c r="Q216" s="7"/>
      <c r="R216" s="21"/>
      <c r="S216" s="22"/>
      <c r="T216" s="22"/>
      <c r="U216" s="22"/>
      <c r="V216" s="7"/>
    </row>
    <row r="217" spans="6:22" x14ac:dyDescent="0.2">
      <c r="F217" s="1"/>
      <c r="G217" s="1"/>
      <c r="H217" s="1"/>
      <c r="I217" s="1"/>
      <c r="J217" s="1"/>
      <c r="K217" s="1"/>
      <c r="L217" s="1"/>
      <c r="M217" s="1"/>
      <c r="N217" s="1"/>
      <c r="O217" s="1"/>
      <c r="P217" s="1"/>
      <c r="Q217" s="7"/>
      <c r="R217" s="21"/>
      <c r="S217" s="22"/>
      <c r="T217" s="22"/>
      <c r="U217" s="22"/>
      <c r="V217" s="7"/>
    </row>
    <row r="218" spans="6:22" x14ac:dyDescent="0.2">
      <c r="F218" s="1"/>
      <c r="G218" s="1"/>
      <c r="H218" s="1"/>
      <c r="I218" s="1"/>
      <c r="J218" s="1"/>
      <c r="K218" s="1"/>
      <c r="L218" s="1"/>
      <c r="M218" s="1"/>
      <c r="N218" s="1"/>
      <c r="O218" s="1"/>
      <c r="P218" s="1"/>
      <c r="Q218" s="7"/>
      <c r="R218" s="21"/>
      <c r="S218" s="22"/>
      <c r="T218" s="22"/>
      <c r="U218" s="22"/>
      <c r="V218" s="7"/>
    </row>
    <row r="219" spans="6:22" x14ac:dyDescent="0.2">
      <c r="F219" s="1"/>
      <c r="G219" s="100" t="str">
        <f>Data!A17</f>
        <v>I15</v>
      </c>
      <c r="H219" s="130" t="str">
        <f>Data!B17</f>
        <v>please provide a definition of the indicator…</v>
      </c>
      <c r="I219" s="1"/>
      <c r="J219" s="12"/>
      <c r="K219" s="1"/>
      <c r="L219" s="1"/>
      <c r="M219" s="1"/>
      <c r="N219" s="321"/>
      <c r="O219" s="321"/>
      <c r="P219" s="1"/>
      <c r="Q219" s="7"/>
      <c r="R219" s="21"/>
      <c r="S219" s="22"/>
      <c r="T219" s="22"/>
      <c r="U219" s="22"/>
      <c r="V219" s="7"/>
    </row>
    <row r="220" spans="6:22" x14ac:dyDescent="0.2">
      <c r="F220" s="1"/>
      <c r="G220" s="6"/>
      <c r="H220" s="1"/>
      <c r="I220" s="1"/>
      <c r="J220" s="1"/>
      <c r="K220" s="1"/>
      <c r="L220" s="1"/>
      <c r="M220" s="1"/>
      <c r="N220" s="29"/>
      <c r="O220" s="17"/>
      <c r="P220" s="1"/>
      <c r="Q220" s="7"/>
      <c r="R220" s="21"/>
      <c r="S220" s="22"/>
      <c r="T220" s="22"/>
      <c r="U220" s="22"/>
      <c r="V220" s="7"/>
    </row>
    <row r="221" spans="6:22" x14ac:dyDescent="0.2">
      <c r="F221" s="1"/>
      <c r="G221" s="95"/>
      <c r="H221" s="1"/>
      <c r="I221" s="98"/>
      <c r="J221" s="6" t="s">
        <v>97</v>
      </c>
      <c r="K221" s="492"/>
      <c r="L221" s="493"/>
      <c r="M221" s="493"/>
      <c r="N221" s="493"/>
      <c r="O221" s="494"/>
      <c r="P221" s="1"/>
      <c r="Q221" s="7"/>
      <c r="R221" s="21"/>
      <c r="S221" s="22"/>
      <c r="T221" s="22"/>
      <c r="U221" s="22"/>
      <c r="V221" s="7"/>
    </row>
    <row r="222" spans="6:22" x14ac:dyDescent="0.2">
      <c r="F222" s="1"/>
      <c r="G222" s="1"/>
      <c r="H222" s="1"/>
      <c r="I222" s="14"/>
      <c r="J222" s="1"/>
      <c r="K222" s="1"/>
      <c r="L222" s="1"/>
      <c r="M222" s="1"/>
      <c r="N222" s="1"/>
      <c r="O222" s="128"/>
      <c r="P222" s="1"/>
      <c r="Q222" s="7"/>
      <c r="R222" s="21"/>
      <c r="S222" s="22"/>
      <c r="T222" s="22"/>
      <c r="U222" s="22"/>
      <c r="V222" s="7"/>
    </row>
    <row r="223" spans="6:22" x14ac:dyDescent="0.2">
      <c r="F223" s="1"/>
      <c r="G223" s="1"/>
      <c r="H223" s="1"/>
      <c r="I223" s="98"/>
      <c r="J223" s="99" t="s">
        <v>269</v>
      </c>
      <c r="K223" s="482"/>
      <c r="L223" s="483"/>
      <c r="M223" s="483"/>
      <c r="N223" s="483"/>
      <c r="O223" s="484"/>
      <c r="P223" s="1"/>
      <c r="Q223" s="7"/>
      <c r="R223" s="21"/>
      <c r="S223" s="22"/>
      <c r="T223" s="22"/>
      <c r="U223" s="22"/>
      <c r="V223" s="7"/>
    </row>
    <row r="224" spans="6:22" x14ac:dyDescent="0.2">
      <c r="F224" s="1"/>
      <c r="G224" s="1"/>
      <c r="H224" s="1"/>
      <c r="I224" s="98"/>
      <c r="J224" s="99"/>
      <c r="K224" s="485"/>
      <c r="L224" s="486"/>
      <c r="M224" s="486"/>
      <c r="N224" s="486"/>
      <c r="O224" s="487"/>
      <c r="P224" s="1"/>
      <c r="Q224" s="7"/>
      <c r="R224" s="21"/>
      <c r="S224" s="22"/>
      <c r="T224" s="22"/>
      <c r="U224" s="22"/>
      <c r="V224" s="7"/>
    </row>
    <row r="225" spans="6:22" x14ac:dyDescent="0.2">
      <c r="F225" s="1"/>
      <c r="G225" s="1"/>
      <c r="H225" s="1"/>
      <c r="I225" s="98"/>
      <c r="J225" s="99"/>
      <c r="K225" s="488"/>
      <c r="L225" s="489"/>
      <c r="M225" s="489"/>
      <c r="N225" s="489"/>
      <c r="O225" s="490"/>
      <c r="P225" s="1"/>
      <c r="Q225" s="7"/>
      <c r="R225" s="21"/>
      <c r="S225" s="22"/>
      <c r="T225" s="22"/>
      <c r="U225" s="22"/>
      <c r="V225" s="7"/>
    </row>
    <row r="226" spans="6:22" x14ac:dyDescent="0.2">
      <c r="F226" s="1"/>
      <c r="G226" s="1"/>
      <c r="H226" s="1"/>
      <c r="I226" s="14"/>
      <c r="J226" s="1"/>
      <c r="K226" s="1"/>
      <c r="L226" s="1"/>
      <c r="M226" s="1"/>
      <c r="N226" s="1"/>
      <c r="O226" s="128"/>
      <c r="P226" s="1"/>
      <c r="Q226" s="7"/>
      <c r="R226" s="21"/>
      <c r="S226" s="22"/>
      <c r="T226" s="22"/>
      <c r="U226" s="22"/>
      <c r="V226" s="7"/>
    </row>
    <row r="227" spans="6:22" x14ac:dyDescent="0.2">
      <c r="F227" s="1"/>
      <c r="G227" s="12"/>
      <c r="H227" s="1"/>
      <c r="I227" s="98"/>
      <c r="J227" s="99" t="s">
        <v>98</v>
      </c>
      <c r="K227" s="492" t="s">
        <v>76</v>
      </c>
      <c r="L227" s="494"/>
      <c r="M227" s="1"/>
      <c r="N227" s="29"/>
      <c r="O227" s="17"/>
      <c r="P227" s="1"/>
      <c r="Q227" s="7"/>
      <c r="R227" s="21"/>
      <c r="S227" s="22"/>
      <c r="T227" s="22"/>
      <c r="U227" s="22"/>
      <c r="V227" s="7"/>
    </row>
    <row r="228" spans="6:22" x14ac:dyDescent="0.2">
      <c r="F228" s="1"/>
      <c r="G228" s="12"/>
      <c r="H228" s="1"/>
      <c r="I228" s="98"/>
      <c r="J228" s="99"/>
      <c r="K228" s="84"/>
      <c r="L228" s="84"/>
      <c r="M228" s="1"/>
      <c r="N228" s="129"/>
      <c r="O228" s="129"/>
      <c r="P228" s="1"/>
      <c r="Q228" s="7"/>
      <c r="R228" s="21"/>
      <c r="S228" s="22"/>
      <c r="T228" s="22"/>
      <c r="U228" s="22"/>
      <c r="V228" s="7"/>
    </row>
    <row r="229" spans="6:22" x14ac:dyDescent="0.2">
      <c r="F229" s="1"/>
      <c r="G229" s="12"/>
      <c r="H229" s="1"/>
      <c r="I229" s="98"/>
      <c r="J229" s="99"/>
      <c r="K229" s="84"/>
      <c r="L229" s="84"/>
      <c r="M229" s="1"/>
      <c r="N229" s="129"/>
      <c r="O229" s="129"/>
      <c r="P229" s="1"/>
      <c r="Q229" s="7"/>
      <c r="R229" s="21"/>
      <c r="S229" s="22"/>
      <c r="T229" s="22"/>
      <c r="U229" s="22"/>
      <c r="V229" s="7"/>
    </row>
    <row r="230" spans="6:22" x14ac:dyDescent="0.2">
      <c r="F230" s="1"/>
      <c r="G230" s="12"/>
      <c r="H230" s="1"/>
      <c r="I230" s="98"/>
      <c r="J230" s="99"/>
      <c r="K230" s="84"/>
      <c r="L230" s="84"/>
      <c r="M230" s="1"/>
      <c r="N230" s="129"/>
      <c r="O230" s="129"/>
      <c r="P230" s="1"/>
      <c r="Q230" s="7"/>
      <c r="R230" s="21"/>
      <c r="S230" s="22"/>
      <c r="T230" s="22"/>
      <c r="U230" s="22"/>
      <c r="V230" s="7"/>
    </row>
    <row r="231" spans="6:22" x14ac:dyDescent="0.2">
      <c r="F231" s="1"/>
      <c r="G231" s="474" t="str">
        <f>Data!BE18</f>
        <v>Result 7 - Please describe the intended result…</v>
      </c>
      <c r="H231" s="474"/>
      <c r="I231" s="474"/>
      <c r="J231" s="474"/>
      <c r="K231" s="474"/>
      <c r="L231" s="474"/>
      <c r="M231" s="474"/>
      <c r="N231" s="474"/>
      <c r="O231" s="474"/>
      <c r="P231" s="1"/>
      <c r="Q231" s="7"/>
      <c r="R231" s="21"/>
      <c r="S231" s="22"/>
      <c r="T231" s="22"/>
      <c r="U231" s="22"/>
      <c r="V231" s="7"/>
    </row>
    <row r="232" spans="6:22" x14ac:dyDescent="0.2">
      <c r="F232" s="1"/>
      <c r="G232" s="474"/>
      <c r="H232" s="474"/>
      <c r="I232" s="474"/>
      <c r="J232" s="474"/>
      <c r="K232" s="474"/>
      <c r="L232" s="474"/>
      <c r="M232" s="474"/>
      <c r="N232" s="474"/>
      <c r="O232" s="474"/>
      <c r="P232" s="1"/>
      <c r="Q232" s="7"/>
      <c r="R232" s="21"/>
      <c r="S232" s="22"/>
      <c r="T232" s="22"/>
      <c r="U232" s="22"/>
      <c r="V232" s="7"/>
    </row>
    <row r="233" spans="6:22" x14ac:dyDescent="0.2">
      <c r="F233" s="1"/>
      <c r="G233" s="6"/>
      <c r="H233" s="1"/>
      <c r="I233" s="12"/>
      <c r="J233" s="1"/>
      <c r="K233" s="1"/>
      <c r="L233" s="1"/>
      <c r="M233" s="1"/>
      <c r="N233" s="129"/>
      <c r="O233" s="129"/>
      <c r="P233" s="1"/>
      <c r="Q233" s="7"/>
      <c r="R233" s="21"/>
      <c r="S233" s="22"/>
      <c r="T233" s="22"/>
      <c r="U233" s="22"/>
      <c r="V233" s="7"/>
    </row>
    <row r="234" spans="6:22" x14ac:dyDescent="0.2">
      <c r="F234" s="1"/>
      <c r="G234" s="1"/>
      <c r="H234" s="1"/>
      <c r="I234" s="1"/>
      <c r="J234" s="1"/>
      <c r="K234" s="1"/>
      <c r="L234" s="1"/>
      <c r="M234" s="1"/>
      <c r="N234" s="1"/>
      <c r="O234" s="1"/>
      <c r="P234" s="1"/>
      <c r="Q234" s="7"/>
      <c r="R234" s="21"/>
      <c r="S234" s="22"/>
      <c r="T234" s="22"/>
      <c r="U234" s="22"/>
      <c r="V234" s="7"/>
    </row>
    <row r="235" spans="6:22" x14ac:dyDescent="0.2">
      <c r="F235" s="1"/>
      <c r="G235" s="100" t="str">
        <f>Data!A18</f>
        <v>I16</v>
      </c>
      <c r="H235" s="130" t="str">
        <f>Data!B18</f>
        <v>please provide a definition of the indicator…</v>
      </c>
      <c r="I235" s="1"/>
      <c r="J235" s="12"/>
      <c r="K235" s="1"/>
      <c r="L235" s="1"/>
      <c r="M235" s="1"/>
      <c r="N235" s="321"/>
      <c r="O235" s="321"/>
      <c r="P235" s="1"/>
      <c r="Q235" s="7"/>
      <c r="R235" s="21"/>
      <c r="S235" s="22"/>
      <c r="T235" s="22"/>
      <c r="U235" s="22"/>
      <c r="V235" s="7"/>
    </row>
    <row r="236" spans="6:22" x14ac:dyDescent="0.2">
      <c r="F236" s="1"/>
      <c r="G236" s="6"/>
      <c r="H236" s="1"/>
      <c r="I236" s="1"/>
      <c r="J236" s="1"/>
      <c r="K236" s="1"/>
      <c r="L236" s="1"/>
      <c r="M236" s="1"/>
      <c r="N236" s="29"/>
      <c r="O236" s="17"/>
      <c r="P236" s="1"/>
      <c r="Q236" s="7"/>
      <c r="R236" s="21"/>
      <c r="S236" s="22"/>
      <c r="T236" s="22"/>
      <c r="U236" s="22"/>
      <c r="V236" s="7"/>
    </row>
    <row r="237" spans="6:22" x14ac:dyDescent="0.2">
      <c r="F237" s="1"/>
      <c r="G237" s="95"/>
      <c r="H237" s="1"/>
      <c r="I237" s="98"/>
      <c r="J237" s="6" t="s">
        <v>97</v>
      </c>
      <c r="K237" s="492"/>
      <c r="L237" s="493"/>
      <c r="M237" s="493"/>
      <c r="N237" s="493"/>
      <c r="O237" s="494"/>
      <c r="P237" s="1"/>
      <c r="Q237" s="7"/>
      <c r="R237" s="21"/>
      <c r="S237" s="22"/>
      <c r="T237" s="22"/>
      <c r="U237" s="22"/>
      <c r="V237" s="7"/>
    </row>
    <row r="238" spans="6:22" x14ac:dyDescent="0.2">
      <c r="F238" s="1"/>
      <c r="G238" s="1"/>
      <c r="H238" s="1"/>
      <c r="I238" s="14"/>
      <c r="J238" s="1"/>
      <c r="K238" s="1"/>
      <c r="L238" s="1"/>
      <c r="M238" s="1"/>
      <c r="N238" s="1"/>
      <c r="O238" s="128"/>
      <c r="P238" s="1"/>
      <c r="Q238" s="7"/>
      <c r="R238" s="21"/>
      <c r="S238" s="22"/>
      <c r="T238" s="22"/>
      <c r="U238" s="22"/>
      <c r="V238" s="7"/>
    </row>
    <row r="239" spans="6:22" x14ac:dyDescent="0.2">
      <c r="F239" s="1"/>
      <c r="G239" s="1"/>
      <c r="H239" s="1"/>
      <c r="I239" s="98"/>
      <c r="J239" s="99" t="s">
        <v>269</v>
      </c>
      <c r="K239" s="482"/>
      <c r="L239" s="483"/>
      <c r="M239" s="483"/>
      <c r="N239" s="483"/>
      <c r="O239" s="484"/>
      <c r="P239" s="1"/>
      <c r="Q239" s="7"/>
      <c r="R239" s="21"/>
      <c r="S239" s="22"/>
      <c r="T239" s="22"/>
      <c r="U239" s="22"/>
      <c r="V239" s="7"/>
    </row>
    <row r="240" spans="6:22" x14ac:dyDescent="0.2">
      <c r="F240" s="1"/>
      <c r="G240" s="1"/>
      <c r="H240" s="1"/>
      <c r="I240" s="98"/>
      <c r="J240" s="99"/>
      <c r="K240" s="485"/>
      <c r="L240" s="486"/>
      <c r="M240" s="486"/>
      <c r="N240" s="486"/>
      <c r="O240" s="487"/>
      <c r="P240" s="1"/>
      <c r="Q240" s="7"/>
      <c r="R240" s="21"/>
      <c r="S240" s="22"/>
      <c r="T240" s="22"/>
      <c r="U240" s="22"/>
      <c r="V240" s="7"/>
    </row>
    <row r="241" spans="6:22" x14ac:dyDescent="0.2">
      <c r="F241" s="1"/>
      <c r="G241" s="1"/>
      <c r="H241" s="1"/>
      <c r="I241" s="98"/>
      <c r="J241" s="99"/>
      <c r="K241" s="488"/>
      <c r="L241" s="489"/>
      <c r="M241" s="489"/>
      <c r="N241" s="489"/>
      <c r="O241" s="490"/>
      <c r="P241" s="1"/>
      <c r="Q241" s="7"/>
      <c r="R241" s="21"/>
      <c r="S241" s="22"/>
      <c r="T241" s="22"/>
      <c r="U241" s="22"/>
      <c r="V241" s="7"/>
    </row>
    <row r="242" spans="6:22" x14ac:dyDescent="0.2">
      <c r="F242" s="1"/>
      <c r="G242" s="1"/>
      <c r="H242" s="1"/>
      <c r="I242" s="14"/>
      <c r="J242" s="1"/>
      <c r="K242" s="1"/>
      <c r="L242" s="1"/>
      <c r="M242" s="1"/>
      <c r="N242" s="1"/>
      <c r="O242" s="128"/>
      <c r="P242" s="1"/>
      <c r="Q242" s="7"/>
      <c r="R242" s="21"/>
      <c r="S242" s="22"/>
      <c r="T242" s="22"/>
      <c r="U242" s="22"/>
      <c r="V242" s="7"/>
    </row>
    <row r="243" spans="6:22" x14ac:dyDescent="0.2">
      <c r="F243" s="1"/>
      <c r="G243" s="12"/>
      <c r="H243" s="1"/>
      <c r="I243" s="98"/>
      <c r="J243" s="99" t="s">
        <v>98</v>
      </c>
      <c r="K243" s="492" t="s">
        <v>76</v>
      </c>
      <c r="L243" s="494"/>
      <c r="M243" s="1"/>
      <c r="N243" s="29"/>
      <c r="O243" s="17"/>
      <c r="P243" s="1"/>
      <c r="Q243" s="7"/>
      <c r="R243" s="21"/>
      <c r="S243" s="22"/>
      <c r="T243" s="22"/>
      <c r="U243" s="22"/>
      <c r="V243" s="7"/>
    </row>
    <row r="244" spans="6:22" x14ac:dyDescent="0.2">
      <c r="F244" s="1"/>
      <c r="G244" s="1"/>
      <c r="H244" s="1"/>
      <c r="I244" s="1"/>
      <c r="J244" s="1"/>
      <c r="K244" s="1"/>
      <c r="L244" s="1"/>
      <c r="M244" s="1"/>
      <c r="N244" s="1"/>
      <c r="O244" s="1"/>
      <c r="P244" s="1"/>
      <c r="Q244" s="7"/>
      <c r="R244" s="21"/>
      <c r="S244" s="22"/>
      <c r="T244" s="22"/>
      <c r="U244" s="22"/>
      <c r="V244" s="7"/>
    </row>
    <row r="245" spans="6:22" x14ac:dyDescent="0.2">
      <c r="F245" s="1"/>
      <c r="G245" s="1"/>
      <c r="H245" s="1"/>
      <c r="I245" s="1"/>
      <c r="J245" s="1"/>
      <c r="K245" s="1"/>
      <c r="L245" s="1"/>
      <c r="M245" s="1"/>
      <c r="N245" s="1"/>
      <c r="O245" s="1"/>
      <c r="P245" s="1"/>
      <c r="Q245" s="7"/>
      <c r="R245" s="21"/>
      <c r="S245" s="22"/>
      <c r="T245" s="22"/>
      <c r="U245" s="22"/>
      <c r="V245" s="7"/>
    </row>
    <row r="246" spans="6:22" x14ac:dyDescent="0.2">
      <c r="F246" s="1"/>
      <c r="G246" s="100" t="str">
        <f>Data!A19</f>
        <v>I17</v>
      </c>
      <c r="H246" s="130" t="str">
        <f>Data!B19</f>
        <v>please provide a definition of the indicator…</v>
      </c>
      <c r="I246" s="1"/>
      <c r="J246" s="12"/>
      <c r="K246" s="1"/>
      <c r="L246" s="1"/>
      <c r="M246" s="1"/>
      <c r="N246" s="321"/>
      <c r="O246" s="321"/>
      <c r="P246" s="1"/>
      <c r="Q246" s="7"/>
      <c r="R246" s="21"/>
      <c r="S246" s="22"/>
      <c r="T246" s="22"/>
      <c r="U246" s="22"/>
      <c r="V246" s="7"/>
    </row>
    <row r="247" spans="6:22" x14ac:dyDescent="0.2">
      <c r="F247" s="1"/>
      <c r="G247" s="6"/>
      <c r="H247" s="1"/>
      <c r="I247" s="1"/>
      <c r="J247" s="1"/>
      <c r="K247" s="1"/>
      <c r="L247" s="1"/>
      <c r="M247" s="1"/>
      <c r="N247" s="29"/>
      <c r="O247" s="17"/>
      <c r="P247" s="1"/>
      <c r="Q247" s="7"/>
      <c r="R247" s="21"/>
      <c r="S247" s="22"/>
      <c r="T247" s="22"/>
      <c r="U247" s="22"/>
      <c r="V247" s="7"/>
    </row>
    <row r="248" spans="6:22" x14ac:dyDescent="0.2">
      <c r="F248" s="1"/>
      <c r="G248" s="95"/>
      <c r="H248" s="1"/>
      <c r="I248" s="98"/>
      <c r="J248" s="6" t="s">
        <v>97</v>
      </c>
      <c r="K248" s="492"/>
      <c r="L248" s="493"/>
      <c r="M248" s="493"/>
      <c r="N248" s="493"/>
      <c r="O248" s="494"/>
      <c r="P248" s="1"/>
      <c r="Q248" s="7"/>
      <c r="R248" s="21"/>
      <c r="S248" s="22"/>
      <c r="T248" s="22"/>
      <c r="U248" s="22"/>
      <c r="V248" s="7"/>
    </row>
    <row r="249" spans="6:22" x14ac:dyDescent="0.2">
      <c r="F249" s="1"/>
      <c r="G249" s="1"/>
      <c r="H249" s="1"/>
      <c r="I249" s="14"/>
      <c r="J249" s="1"/>
      <c r="K249" s="1"/>
      <c r="L249" s="1"/>
      <c r="M249" s="1"/>
      <c r="N249" s="1"/>
      <c r="O249" s="128"/>
      <c r="P249" s="1"/>
      <c r="Q249" s="7"/>
      <c r="R249" s="21"/>
      <c r="S249" s="22"/>
      <c r="T249" s="22"/>
      <c r="U249" s="22"/>
      <c r="V249" s="7"/>
    </row>
    <row r="250" spans="6:22" x14ac:dyDescent="0.2">
      <c r="F250" s="1"/>
      <c r="G250" s="1"/>
      <c r="H250" s="1"/>
      <c r="I250" s="98"/>
      <c r="J250" s="99" t="s">
        <v>269</v>
      </c>
      <c r="K250" s="482"/>
      <c r="L250" s="483"/>
      <c r="M250" s="483"/>
      <c r="N250" s="483"/>
      <c r="O250" s="484"/>
      <c r="P250" s="1"/>
      <c r="Q250" s="7"/>
      <c r="R250" s="21"/>
      <c r="S250" s="22"/>
      <c r="T250" s="22"/>
      <c r="U250" s="22"/>
      <c r="V250" s="7"/>
    </row>
    <row r="251" spans="6:22" x14ac:dyDescent="0.2">
      <c r="F251" s="1"/>
      <c r="G251" s="1"/>
      <c r="H251" s="1"/>
      <c r="I251" s="98"/>
      <c r="J251" s="99"/>
      <c r="K251" s="485"/>
      <c r="L251" s="486"/>
      <c r="M251" s="486"/>
      <c r="N251" s="486"/>
      <c r="O251" s="487"/>
      <c r="P251" s="1"/>
      <c r="Q251" s="7"/>
      <c r="R251" s="21"/>
      <c r="S251" s="22"/>
      <c r="T251" s="22"/>
      <c r="U251" s="22"/>
      <c r="V251" s="7"/>
    </row>
    <row r="252" spans="6:22" x14ac:dyDescent="0.2">
      <c r="F252" s="1"/>
      <c r="G252" s="1"/>
      <c r="H252" s="1"/>
      <c r="I252" s="98"/>
      <c r="J252" s="99"/>
      <c r="K252" s="488"/>
      <c r="L252" s="489"/>
      <c r="M252" s="489"/>
      <c r="N252" s="489"/>
      <c r="O252" s="490"/>
      <c r="P252" s="1"/>
      <c r="Q252" s="7"/>
      <c r="R252" s="21"/>
      <c r="S252" s="22"/>
      <c r="T252" s="22"/>
      <c r="U252" s="22"/>
      <c r="V252" s="7"/>
    </row>
    <row r="253" spans="6:22" x14ac:dyDescent="0.2">
      <c r="F253" s="1"/>
      <c r="G253" s="1"/>
      <c r="H253" s="1"/>
      <c r="I253" s="14"/>
      <c r="J253" s="1"/>
      <c r="K253" s="1"/>
      <c r="L253" s="1"/>
      <c r="M253" s="1"/>
      <c r="N253" s="1"/>
      <c r="O253" s="128"/>
      <c r="P253" s="1"/>
      <c r="Q253" s="7"/>
      <c r="R253" s="21"/>
      <c r="S253" s="22"/>
      <c r="T253" s="22"/>
      <c r="U253" s="22"/>
      <c r="V253" s="7"/>
    </row>
    <row r="254" spans="6:22" x14ac:dyDescent="0.2">
      <c r="F254" s="1"/>
      <c r="G254" s="12"/>
      <c r="H254" s="1"/>
      <c r="I254" s="98"/>
      <c r="J254" s="99" t="s">
        <v>98</v>
      </c>
      <c r="K254" s="492" t="s">
        <v>76</v>
      </c>
      <c r="L254" s="494"/>
      <c r="M254" s="1"/>
      <c r="N254" s="29"/>
      <c r="O254" s="17"/>
      <c r="P254" s="1"/>
      <c r="Q254" s="7"/>
      <c r="R254" s="21"/>
      <c r="S254" s="22"/>
      <c r="T254" s="22"/>
      <c r="U254" s="22"/>
      <c r="V254" s="7"/>
    </row>
    <row r="255" spans="6:22" x14ac:dyDescent="0.2">
      <c r="F255" s="1"/>
      <c r="G255" s="12"/>
      <c r="H255" s="1"/>
      <c r="I255" s="98"/>
      <c r="J255" s="99"/>
      <c r="K255" s="84"/>
      <c r="L255" s="84"/>
      <c r="M255" s="1"/>
      <c r="N255" s="129"/>
      <c r="O255" s="129"/>
      <c r="P255" s="1"/>
      <c r="Q255" s="7"/>
      <c r="R255" s="21"/>
      <c r="S255" s="22"/>
      <c r="T255" s="22"/>
      <c r="U255" s="22"/>
      <c r="V255" s="7"/>
    </row>
    <row r="256" spans="6:22" x14ac:dyDescent="0.2">
      <c r="F256" s="1"/>
      <c r="G256" s="12"/>
      <c r="H256" s="1"/>
      <c r="I256" s="98"/>
      <c r="J256" s="99"/>
      <c r="K256" s="84"/>
      <c r="L256" s="84"/>
      <c r="M256" s="1"/>
      <c r="N256" s="129"/>
      <c r="O256" s="129"/>
      <c r="P256" s="1"/>
      <c r="Q256" s="7"/>
      <c r="R256" s="21"/>
      <c r="S256" s="22"/>
      <c r="T256" s="22"/>
      <c r="U256" s="22"/>
      <c r="V256" s="7"/>
    </row>
    <row r="257" spans="6:22" x14ac:dyDescent="0.2">
      <c r="F257" s="1"/>
      <c r="G257" s="12"/>
      <c r="H257" s="1"/>
      <c r="I257" s="98"/>
      <c r="J257" s="99"/>
      <c r="K257" s="84"/>
      <c r="L257" s="84"/>
      <c r="M257" s="1"/>
      <c r="N257" s="129"/>
      <c r="O257" s="129"/>
      <c r="P257" s="1"/>
      <c r="Q257" s="7"/>
      <c r="R257" s="21"/>
      <c r="S257" s="22"/>
      <c r="T257" s="22"/>
      <c r="U257" s="22"/>
      <c r="V257" s="7"/>
    </row>
    <row r="258" spans="6:22" x14ac:dyDescent="0.2">
      <c r="F258" s="1"/>
      <c r="G258" s="474" t="str">
        <f>Data!BE20</f>
        <v>Result 8 - Please describe the intended result…</v>
      </c>
      <c r="H258" s="474"/>
      <c r="I258" s="474"/>
      <c r="J258" s="474"/>
      <c r="K258" s="474"/>
      <c r="L258" s="474"/>
      <c r="M258" s="474"/>
      <c r="N258" s="474"/>
      <c r="O258" s="474"/>
      <c r="P258" s="1"/>
      <c r="Q258" s="7"/>
      <c r="R258" s="21"/>
      <c r="S258" s="22"/>
      <c r="T258" s="22"/>
      <c r="U258" s="22"/>
      <c r="V258" s="7"/>
    </row>
    <row r="259" spans="6:22" x14ac:dyDescent="0.2">
      <c r="F259" s="1"/>
      <c r="G259" s="474"/>
      <c r="H259" s="474"/>
      <c r="I259" s="474"/>
      <c r="J259" s="474"/>
      <c r="K259" s="474"/>
      <c r="L259" s="474"/>
      <c r="M259" s="474"/>
      <c r="N259" s="474"/>
      <c r="O259" s="474"/>
      <c r="P259" s="1"/>
      <c r="Q259" s="7"/>
      <c r="R259" s="21"/>
      <c r="S259" s="22"/>
      <c r="T259" s="22"/>
      <c r="U259" s="22"/>
      <c r="V259" s="7"/>
    </row>
    <row r="260" spans="6:22" x14ac:dyDescent="0.2">
      <c r="F260" s="1"/>
      <c r="G260" s="6"/>
      <c r="H260" s="1"/>
      <c r="I260" s="12"/>
      <c r="J260" s="1"/>
      <c r="K260" s="1"/>
      <c r="L260" s="1"/>
      <c r="M260" s="1"/>
      <c r="N260" s="129"/>
      <c r="O260" s="129"/>
      <c r="P260" s="1"/>
      <c r="Q260" s="7"/>
      <c r="R260" s="21"/>
      <c r="S260" s="22"/>
      <c r="T260" s="22"/>
      <c r="U260" s="22"/>
      <c r="V260" s="7"/>
    </row>
    <row r="261" spans="6:22" x14ac:dyDescent="0.2">
      <c r="F261" s="1"/>
      <c r="G261" s="1"/>
      <c r="H261" s="1"/>
      <c r="I261" s="1"/>
      <c r="J261" s="1"/>
      <c r="K261" s="1"/>
      <c r="L261" s="1"/>
      <c r="M261" s="1"/>
      <c r="N261" s="1"/>
      <c r="O261" s="1"/>
      <c r="P261" s="1"/>
      <c r="Q261" s="7"/>
      <c r="R261" s="21"/>
      <c r="S261" s="22"/>
      <c r="T261" s="22"/>
      <c r="U261" s="22"/>
      <c r="V261" s="7"/>
    </row>
    <row r="262" spans="6:22" x14ac:dyDescent="0.2">
      <c r="F262" s="1"/>
      <c r="G262" s="100" t="str">
        <f>Data!A20</f>
        <v>I18</v>
      </c>
      <c r="H262" s="130" t="str">
        <f>Data!B20</f>
        <v>please provide a definition of the indicator…</v>
      </c>
      <c r="I262" s="1"/>
      <c r="J262" s="12"/>
      <c r="K262" s="1"/>
      <c r="L262" s="1"/>
      <c r="M262" s="1"/>
      <c r="N262" s="321"/>
      <c r="O262" s="321"/>
      <c r="P262" s="1"/>
      <c r="Q262" s="7"/>
      <c r="R262" s="21"/>
      <c r="S262" s="22"/>
      <c r="T262" s="22"/>
      <c r="U262" s="22"/>
      <c r="V262" s="7"/>
    </row>
    <row r="263" spans="6:22" x14ac:dyDescent="0.2">
      <c r="F263" s="1"/>
      <c r="G263" s="6"/>
      <c r="H263" s="1"/>
      <c r="I263" s="1"/>
      <c r="J263" s="1"/>
      <c r="K263" s="1"/>
      <c r="L263" s="1"/>
      <c r="M263" s="1"/>
      <c r="N263" s="29"/>
      <c r="O263" s="17"/>
      <c r="P263" s="1"/>
      <c r="Q263" s="7"/>
      <c r="R263" s="21"/>
      <c r="S263" s="22"/>
      <c r="T263" s="22"/>
      <c r="U263" s="22"/>
      <c r="V263" s="7"/>
    </row>
    <row r="264" spans="6:22" x14ac:dyDescent="0.2">
      <c r="F264" s="1"/>
      <c r="G264" s="95"/>
      <c r="H264" s="1"/>
      <c r="I264" s="98"/>
      <c r="J264" s="6" t="s">
        <v>97</v>
      </c>
      <c r="K264" s="492"/>
      <c r="L264" s="493"/>
      <c r="M264" s="493"/>
      <c r="N264" s="493"/>
      <c r="O264" s="494"/>
      <c r="P264" s="1"/>
      <c r="Q264" s="7"/>
      <c r="R264" s="21"/>
      <c r="S264" s="22"/>
      <c r="T264" s="22"/>
      <c r="U264" s="22"/>
      <c r="V264" s="7"/>
    </row>
    <row r="265" spans="6:22" x14ac:dyDescent="0.2">
      <c r="F265" s="1"/>
      <c r="G265" s="1"/>
      <c r="H265" s="1"/>
      <c r="I265" s="14"/>
      <c r="J265" s="1"/>
      <c r="K265" s="1"/>
      <c r="L265" s="1"/>
      <c r="M265" s="1"/>
      <c r="N265" s="1"/>
      <c r="O265" s="128"/>
      <c r="P265" s="1"/>
      <c r="Q265" s="7"/>
      <c r="R265" s="21"/>
      <c r="S265" s="22"/>
      <c r="T265" s="22"/>
      <c r="U265" s="22"/>
      <c r="V265" s="7"/>
    </row>
    <row r="266" spans="6:22" x14ac:dyDescent="0.2">
      <c r="F266" s="1"/>
      <c r="G266" s="1"/>
      <c r="H266" s="1"/>
      <c r="I266" s="98"/>
      <c r="J266" s="99" t="s">
        <v>269</v>
      </c>
      <c r="K266" s="482"/>
      <c r="L266" s="483"/>
      <c r="M266" s="483"/>
      <c r="N266" s="483"/>
      <c r="O266" s="484"/>
      <c r="P266" s="1"/>
      <c r="Q266" s="7"/>
      <c r="R266" s="21"/>
      <c r="S266" s="22"/>
      <c r="T266" s="22"/>
      <c r="U266" s="22"/>
      <c r="V266" s="7"/>
    </row>
    <row r="267" spans="6:22" x14ac:dyDescent="0.2">
      <c r="F267" s="1"/>
      <c r="G267" s="1"/>
      <c r="H267" s="1"/>
      <c r="I267" s="98"/>
      <c r="J267" s="99"/>
      <c r="K267" s="485"/>
      <c r="L267" s="486"/>
      <c r="M267" s="486"/>
      <c r="N267" s="486"/>
      <c r="O267" s="487"/>
      <c r="P267" s="1"/>
      <c r="Q267" s="7"/>
      <c r="R267" s="21"/>
      <c r="S267" s="22"/>
      <c r="T267" s="22"/>
      <c r="U267" s="22"/>
      <c r="V267" s="7"/>
    </row>
    <row r="268" spans="6:22" x14ac:dyDescent="0.2">
      <c r="F268" s="1"/>
      <c r="G268" s="1"/>
      <c r="H268" s="1"/>
      <c r="I268" s="98"/>
      <c r="J268" s="99"/>
      <c r="K268" s="488"/>
      <c r="L268" s="489"/>
      <c r="M268" s="489"/>
      <c r="N268" s="489"/>
      <c r="O268" s="490"/>
      <c r="P268" s="1"/>
      <c r="Q268" s="7"/>
      <c r="R268" s="21"/>
      <c r="S268" s="22"/>
      <c r="T268" s="22"/>
      <c r="U268" s="22"/>
      <c r="V268" s="7"/>
    </row>
    <row r="269" spans="6:22" x14ac:dyDescent="0.2">
      <c r="F269" s="1"/>
      <c r="G269" s="1"/>
      <c r="H269" s="1"/>
      <c r="I269" s="14"/>
      <c r="J269" s="1"/>
      <c r="K269" s="1"/>
      <c r="L269" s="1"/>
      <c r="M269" s="1"/>
      <c r="N269" s="1"/>
      <c r="O269" s="128"/>
      <c r="P269" s="1"/>
      <c r="Q269" s="7"/>
      <c r="R269" s="21"/>
      <c r="S269" s="22"/>
      <c r="T269" s="22"/>
      <c r="U269" s="22"/>
      <c r="V269" s="7"/>
    </row>
    <row r="270" spans="6:22" x14ac:dyDescent="0.2">
      <c r="F270" s="1"/>
      <c r="G270" s="12"/>
      <c r="H270" s="1"/>
      <c r="I270" s="98"/>
      <c r="J270" s="99" t="s">
        <v>98</v>
      </c>
      <c r="K270" s="492" t="s">
        <v>76</v>
      </c>
      <c r="L270" s="494"/>
      <c r="M270" s="1"/>
      <c r="N270" s="29"/>
      <c r="O270" s="17"/>
      <c r="P270" s="1"/>
      <c r="Q270" s="7"/>
      <c r="R270" s="21"/>
      <c r="S270" s="22"/>
      <c r="T270" s="22"/>
      <c r="U270" s="22"/>
      <c r="V270" s="7"/>
    </row>
    <row r="271" spans="6:22" x14ac:dyDescent="0.2">
      <c r="F271" s="1"/>
      <c r="G271" s="1"/>
      <c r="H271" s="1"/>
      <c r="I271" s="1"/>
      <c r="J271" s="1"/>
      <c r="K271" s="1"/>
      <c r="L271" s="1"/>
      <c r="M271" s="1"/>
      <c r="N271" s="1"/>
      <c r="O271" s="1"/>
      <c r="P271" s="1"/>
      <c r="Q271" s="7"/>
      <c r="R271" s="21"/>
      <c r="S271" s="22"/>
      <c r="T271" s="22"/>
      <c r="U271" s="22"/>
      <c r="V271" s="7"/>
    </row>
    <row r="272" spans="6:22" x14ac:dyDescent="0.2">
      <c r="F272" s="1"/>
      <c r="G272" s="1"/>
      <c r="H272" s="1"/>
      <c r="I272" s="1"/>
      <c r="J272" s="1"/>
      <c r="K272" s="1"/>
      <c r="L272" s="1"/>
      <c r="M272" s="1"/>
      <c r="N272" s="1"/>
      <c r="O272" s="1"/>
      <c r="P272" s="1"/>
      <c r="Q272" s="7"/>
      <c r="R272" s="21"/>
      <c r="S272" s="22"/>
      <c r="T272" s="22"/>
      <c r="U272" s="22"/>
      <c r="V272" s="7"/>
    </row>
    <row r="273" spans="6:22" x14ac:dyDescent="0.2">
      <c r="F273" s="1"/>
      <c r="G273" s="100" t="str">
        <f>Data!A21</f>
        <v>I19</v>
      </c>
      <c r="H273" s="130" t="str">
        <f>Data!B21</f>
        <v>please provide a definition of the indicator…</v>
      </c>
      <c r="I273" s="1"/>
      <c r="J273" s="12"/>
      <c r="K273" s="1"/>
      <c r="L273" s="1"/>
      <c r="M273" s="1"/>
      <c r="N273" s="321"/>
      <c r="O273" s="321"/>
      <c r="P273" s="1"/>
      <c r="Q273" s="7"/>
      <c r="R273" s="21"/>
      <c r="S273" s="22"/>
      <c r="T273" s="22"/>
      <c r="U273" s="22"/>
      <c r="V273" s="7"/>
    </row>
    <row r="274" spans="6:22" x14ac:dyDescent="0.2">
      <c r="F274" s="1"/>
      <c r="G274" s="6"/>
      <c r="H274" s="1"/>
      <c r="I274" s="1"/>
      <c r="J274" s="1"/>
      <c r="K274" s="1"/>
      <c r="L274" s="1"/>
      <c r="M274" s="1"/>
      <c r="N274" s="29"/>
      <c r="O274" s="17"/>
      <c r="P274" s="1"/>
      <c r="Q274" s="7"/>
      <c r="R274" s="21"/>
      <c r="S274" s="22"/>
      <c r="T274" s="22"/>
      <c r="U274" s="22"/>
      <c r="V274" s="7"/>
    </row>
    <row r="275" spans="6:22" x14ac:dyDescent="0.2">
      <c r="F275" s="1"/>
      <c r="G275" s="95"/>
      <c r="H275" s="1"/>
      <c r="I275" s="98"/>
      <c r="J275" s="6" t="s">
        <v>97</v>
      </c>
      <c r="K275" s="492"/>
      <c r="L275" s="493"/>
      <c r="M275" s="493"/>
      <c r="N275" s="493"/>
      <c r="O275" s="494"/>
      <c r="P275" s="1"/>
      <c r="Q275" s="7"/>
      <c r="R275" s="21"/>
      <c r="S275" s="22"/>
      <c r="T275" s="22"/>
      <c r="U275" s="22"/>
      <c r="V275" s="7"/>
    </row>
    <row r="276" spans="6:22" x14ac:dyDescent="0.2">
      <c r="F276" s="1"/>
      <c r="G276" s="1"/>
      <c r="H276" s="1"/>
      <c r="I276" s="14"/>
      <c r="J276" s="1"/>
      <c r="K276" s="1"/>
      <c r="L276" s="1"/>
      <c r="M276" s="1"/>
      <c r="N276" s="1"/>
      <c r="O276" s="128"/>
      <c r="P276" s="1"/>
      <c r="Q276" s="7"/>
      <c r="R276" s="21"/>
      <c r="S276" s="22"/>
      <c r="T276" s="22"/>
      <c r="U276" s="22"/>
      <c r="V276" s="7"/>
    </row>
    <row r="277" spans="6:22" x14ac:dyDescent="0.2">
      <c r="F277" s="1"/>
      <c r="G277" s="1"/>
      <c r="H277" s="1"/>
      <c r="I277" s="98"/>
      <c r="J277" s="99" t="s">
        <v>269</v>
      </c>
      <c r="K277" s="482"/>
      <c r="L277" s="483"/>
      <c r="M277" s="483"/>
      <c r="N277" s="483"/>
      <c r="O277" s="484"/>
      <c r="P277" s="1"/>
      <c r="Q277" s="7"/>
      <c r="R277" s="21"/>
      <c r="S277" s="22"/>
      <c r="T277" s="22"/>
      <c r="U277" s="22"/>
      <c r="V277" s="7"/>
    </row>
    <row r="278" spans="6:22" x14ac:dyDescent="0.2">
      <c r="F278" s="1"/>
      <c r="G278" s="1"/>
      <c r="H278" s="1"/>
      <c r="I278" s="98"/>
      <c r="J278" s="99"/>
      <c r="K278" s="485"/>
      <c r="L278" s="486"/>
      <c r="M278" s="486"/>
      <c r="N278" s="486"/>
      <c r="O278" s="487"/>
      <c r="P278" s="1"/>
      <c r="Q278" s="7"/>
      <c r="R278" s="21"/>
      <c r="S278" s="22"/>
      <c r="T278" s="22"/>
      <c r="U278" s="22"/>
      <c r="V278" s="7"/>
    </row>
    <row r="279" spans="6:22" x14ac:dyDescent="0.2">
      <c r="F279" s="1"/>
      <c r="G279" s="1"/>
      <c r="H279" s="1"/>
      <c r="I279" s="98"/>
      <c r="J279" s="99"/>
      <c r="K279" s="488"/>
      <c r="L279" s="489"/>
      <c r="M279" s="489"/>
      <c r="N279" s="489"/>
      <c r="O279" s="490"/>
      <c r="P279" s="1"/>
      <c r="Q279" s="7"/>
      <c r="R279" s="21"/>
      <c r="S279" s="22"/>
      <c r="T279" s="22"/>
      <c r="U279" s="22"/>
      <c r="V279" s="7"/>
    </row>
    <row r="280" spans="6:22" x14ac:dyDescent="0.2">
      <c r="F280" s="1"/>
      <c r="G280" s="1"/>
      <c r="H280" s="1"/>
      <c r="I280" s="14"/>
      <c r="J280" s="1"/>
      <c r="K280" s="1"/>
      <c r="L280" s="1"/>
      <c r="M280" s="1"/>
      <c r="N280" s="1"/>
      <c r="O280" s="128"/>
      <c r="P280" s="1"/>
      <c r="Q280" s="7"/>
      <c r="R280" s="21"/>
      <c r="S280" s="22"/>
      <c r="T280" s="22"/>
      <c r="U280" s="22"/>
      <c r="V280" s="7"/>
    </row>
    <row r="281" spans="6:22" x14ac:dyDescent="0.2">
      <c r="F281" s="1"/>
      <c r="G281" s="12"/>
      <c r="H281" s="1"/>
      <c r="I281" s="98"/>
      <c r="J281" s="99" t="s">
        <v>98</v>
      </c>
      <c r="K281" s="492" t="s">
        <v>76</v>
      </c>
      <c r="L281" s="494"/>
      <c r="M281" s="1"/>
      <c r="N281" s="29"/>
      <c r="O281" s="17"/>
      <c r="P281" s="1"/>
      <c r="Q281" s="7"/>
      <c r="R281" s="21"/>
      <c r="S281" s="22"/>
      <c r="T281" s="22"/>
      <c r="U281" s="22"/>
      <c r="V281" s="7"/>
    </row>
    <row r="282" spans="6:22" x14ac:dyDescent="0.2">
      <c r="F282" s="1"/>
      <c r="G282" s="12"/>
      <c r="H282" s="1"/>
      <c r="I282" s="98"/>
      <c r="J282" s="99"/>
      <c r="K282" s="84"/>
      <c r="L282" s="84"/>
      <c r="M282" s="1"/>
      <c r="N282" s="129"/>
      <c r="O282" s="129"/>
      <c r="P282" s="1"/>
      <c r="Q282" s="7"/>
      <c r="R282" s="21"/>
      <c r="S282" s="22"/>
      <c r="T282" s="22"/>
      <c r="U282" s="22"/>
      <c r="V282" s="7"/>
    </row>
    <row r="283" spans="6:22" x14ac:dyDescent="0.2">
      <c r="F283" s="1"/>
      <c r="G283" s="12"/>
      <c r="H283" s="1"/>
      <c r="I283" s="98"/>
      <c r="J283" s="99"/>
      <c r="K283" s="84"/>
      <c r="L283" s="84"/>
      <c r="M283" s="1"/>
      <c r="N283" s="129"/>
      <c r="O283" s="129"/>
      <c r="P283" s="1"/>
      <c r="Q283" s="7"/>
      <c r="R283" s="21"/>
      <c r="S283" s="22"/>
      <c r="T283" s="22"/>
      <c r="U283" s="22"/>
      <c r="V283" s="7"/>
    </row>
    <row r="284" spans="6:22" x14ac:dyDescent="0.2">
      <c r="F284" s="1"/>
      <c r="G284" s="12"/>
      <c r="H284" s="1"/>
      <c r="I284" s="98"/>
      <c r="J284" s="99"/>
      <c r="K284" s="84"/>
      <c r="L284" s="84"/>
      <c r="M284" s="1"/>
      <c r="N284" s="129"/>
      <c r="O284" s="129"/>
      <c r="P284" s="1"/>
      <c r="Q284" s="7"/>
      <c r="R284" s="21"/>
      <c r="S284" s="22"/>
      <c r="T284" s="22"/>
      <c r="U284" s="22"/>
      <c r="V284" s="7"/>
    </row>
    <row r="285" spans="6:22" x14ac:dyDescent="0.2">
      <c r="F285" s="1"/>
      <c r="G285" s="474" t="str">
        <f>Data!BE22</f>
        <v>Result 9 - Please describe the intended result…</v>
      </c>
      <c r="H285" s="474"/>
      <c r="I285" s="474"/>
      <c r="J285" s="474"/>
      <c r="K285" s="474"/>
      <c r="L285" s="474"/>
      <c r="M285" s="474"/>
      <c r="N285" s="474"/>
      <c r="O285" s="474"/>
      <c r="P285" s="1"/>
      <c r="Q285" s="7"/>
      <c r="R285" s="21"/>
      <c r="S285" s="22"/>
      <c r="T285" s="22"/>
      <c r="U285" s="22"/>
      <c r="V285" s="7"/>
    </row>
    <row r="286" spans="6:22" x14ac:dyDescent="0.2">
      <c r="F286" s="1"/>
      <c r="G286" s="474"/>
      <c r="H286" s="474"/>
      <c r="I286" s="474"/>
      <c r="J286" s="474"/>
      <c r="K286" s="474"/>
      <c r="L286" s="474"/>
      <c r="M286" s="474"/>
      <c r="N286" s="474"/>
      <c r="O286" s="474"/>
      <c r="P286" s="1"/>
      <c r="Q286" s="7"/>
      <c r="R286" s="21"/>
      <c r="S286" s="22"/>
      <c r="T286" s="22"/>
      <c r="U286" s="22"/>
      <c r="V286" s="7"/>
    </row>
    <row r="287" spans="6:22" x14ac:dyDescent="0.2">
      <c r="F287" s="1"/>
      <c r="G287" s="6"/>
      <c r="H287" s="1"/>
      <c r="I287" s="12"/>
      <c r="J287" s="1"/>
      <c r="K287" s="1"/>
      <c r="L287" s="1"/>
      <c r="M287" s="1"/>
      <c r="N287" s="129"/>
      <c r="O287" s="129"/>
      <c r="P287" s="1"/>
      <c r="Q287" s="7"/>
      <c r="R287" s="21"/>
      <c r="S287" s="22"/>
      <c r="T287" s="22"/>
      <c r="U287" s="22"/>
      <c r="V287" s="7"/>
    </row>
    <row r="288" spans="6:22" x14ac:dyDescent="0.2">
      <c r="F288" s="1"/>
      <c r="G288" s="1"/>
      <c r="H288" s="1"/>
      <c r="I288" s="1"/>
      <c r="J288" s="1"/>
      <c r="K288" s="1"/>
      <c r="L288" s="1"/>
      <c r="M288" s="1"/>
      <c r="N288" s="1"/>
      <c r="O288" s="1"/>
      <c r="P288" s="1"/>
      <c r="Q288" s="7"/>
      <c r="R288" s="21"/>
      <c r="S288" s="22"/>
      <c r="T288" s="22"/>
      <c r="U288" s="22"/>
      <c r="V288" s="7"/>
    </row>
    <row r="289" spans="6:22" x14ac:dyDescent="0.2">
      <c r="F289" s="1"/>
      <c r="G289" s="100" t="str">
        <f>Data!A22</f>
        <v>I20</v>
      </c>
      <c r="H289" s="130" t="str">
        <f>Data!B22</f>
        <v>please provide a definition of the indicator…</v>
      </c>
      <c r="I289" s="1"/>
      <c r="J289" s="12"/>
      <c r="K289" s="1"/>
      <c r="L289" s="1"/>
      <c r="M289" s="1"/>
      <c r="N289" s="321"/>
      <c r="O289" s="321"/>
      <c r="P289" s="1"/>
      <c r="Q289" s="7"/>
      <c r="R289" s="21"/>
      <c r="S289" s="22"/>
      <c r="T289" s="22"/>
      <c r="U289" s="22"/>
      <c r="V289" s="7"/>
    </row>
    <row r="290" spans="6:22" x14ac:dyDescent="0.2">
      <c r="F290" s="1"/>
      <c r="G290" s="6"/>
      <c r="H290" s="1"/>
      <c r="I290" s="1"/>
      <c r="J290" s="1"/>
      <c r="K290" s="1"/>
      <c r="L290" s="1"/>
      <c r="M290" s="1"/>
      <c r="N290" s="29"/>
      <c r="O290" s="17"/>
      <c r="P290" s="1"/>
      <c r="Q290" s="7"/>
      <c r="R290" s="21"/>
      <c r="S290" s="22"/>
      <c r="T290" s="22"/>
      <c r="U290" s="22"/>
      <c r="V290" s="7"/>
    </row>
    <row r="291" spans="6:22" x14ac:dyDescent="0.2">
      <c r="F291" s="1"/>
      <c r="G291" s="95"/>
      <c r="H291" s="1"/>
      <c r="I291" s="98"/>
      <c r="J291" s="6" t="s">
        <v>97</v>
      </c>
      <c r="K291" s="492"/>
      <c r="L291" s="493"/>
      <c r="M291" s="493"/>
      <c r="N291" s="493"/>
      <c r="O291" s="494"/>
      <c r="P291" s="1"/>
      <c r="Q291" s="7"/>
      <c r="R291" s="21"/>
      <c r="S291" s="22"/>
      <c r="T291" s="22"/>
      <c r="U291" s="22"/>
      <c r="V291" s="7"/>
    </row>
    <row r="292" spans="6:22" x14ac:dyDescent="0.2">
      <c r="F292" s="1"/>
      <c r="G292" s="1"/>
      <c r="H292" s="1"/>
      <c r="I292" s="14"/>
      <c r="J292" s="1"/>
      <c r="K292" s="1"/>
      <c r="L292" s="1"/>
      <c r="M292" s="1"/>
      <c r="N292" s="1"/>
      <c r="O292" s="128"/>
      <c r="P292" s="1"/>
      <c r="Q292" s="7"/>
      <c r="R292" s="21"/>
      <c r="S292" s="22"/>
      <c r="T292" s="22"/>
      <c r="U292" s="22"/>
      <c r="V292" s="7"/>
    </row>
    <row r="293" spans="6:22" x14ac:dyDescent="0.2">
      <c r="F293" s="1"/>
      <c r="G293" s="1"/>
      <c r="H293" s="1"/>
      <c r="I293" s="98"/>
      <c r="J293" s="99" t="s">
        <v>269</v>
      </c>
      <c r="K293" s="482"/>
      <c r="L293" s="483"/>
      <c r="M293" s="483"/>
      <c r="N293" s="483"/>
      <c r="O293" s="484"/>
      <c r="P293" s="1"/>
      <c r="Q293" s="7"/>
      <c r="R293" s="21"/>
      <c r="S293" s="22"/>
      <c r="T293" s="22"/>
      <c r="U293" s="22"/>
      <c r="V293" s="7"/>
    </row>
    <row r="294" spans="6:22" x14ac:dyDescent="0.2">
      <c r="F294" s="1"/>
      <c r="G294" s="1"/>
      <c r="H294" s="1"/>
      <c r="I294" s="98"/>
      <c r="J294" s="99"/>
      <c r="K294" s="485"/>
      <c r="L294" s="486"/>
      <c r="M294" s="486"/>
      <c r="N294" s="486"/>
      <c r="O294" s="487"/>
      <c r="P294" s="1"/>
      <c r="Q294" s="7"/>
      <c r="R294" s="21"/>
      <c r="S294" s="22"/>
      <c r="T294" s="22"/>
      <c r="U294" s="22"/>
      <c r="V294" s="7"/>
    </row>
    <row r="295" spans="6:22" x14ac:dyDescent="0.2">
      <c r="F295" s="1"/>
      <c r="G295" s="1"/>
      <c r="H295" s="1"/>
      <c r="I295" s="98"/>
      <c r="J295" s="99"/>
      <c r="K295" s="488"/>
      <c r="L295" s="489"/>
      <c r="M295" s="489"/>
      <c r="N295" s="489"/>
      <c r="O295" s="490"/>
      <c r="P295" s="1"/>
      <c r="Q295" s="7"/>
      <c r="R295" s="21"/>
      <c r="S295" s="22"/>
      <c r="T295" s="22"/>
      <c r="U295" s="22"/>
      <c r="V295" s="7"/>
    </row>
    <row r="296" spans="6:22" x14ac:dyDescent="0.2">
      <c r="F296" s="1"/>
      <c r="G296" s="1"/>
      <c r="H296" s="1"/>
      <c r="I296" s="14"/>
      <c r="J296" s="1"/>
      <c r="K296" s="1"/>
      <c r="L296" s="1"/>
      <c r="M296" s="1"/>
      <c r="N296" s="1"/>
      <c r="O296" s="128"/>
      <c r="P296" s="1"/>
      <c r="Q296" s="7"/>
      <c r="R296" s="21"/>
      <c r="S296" s="22"/>
      <c r="T296" s="22"/>
      <c r="U296" s="22"/>
      <c r="V296" s="7"/>
    </row>
    <row r="297" spans="6:22" x14ac:dyDescent="0.2">
      <c r="F297" s="1"/>
      <c r="G297" s="12"/>
      <c r="H297" s="1"/>
      <c r="I297" s="98"/>
      <c r="J297" s="99" t="s">
        <v>98</v>
      </c>
      <c r="K297" s="492" t="s">
        <v>76</v>
      </c>
      <c r="L297" s="494"/>
      <c r="M297" s="1"/>
      <c r="N297" s="29"/>
      <c r="O297" s="17"/>
      <c r="P297" s="1"/>
      <c r="Q297" s="7"/>
      <c r="R297" s="21"/>
      <c r="S297" s="22"/>
      <c r="T297" s="22"/>
      <c r="U297" s="22"/>
      <c r="V297" s="7"/>
    </row>
    <row r="298" spans="6:22" x14ac:dyDescent="0.2">
      <c r="F298" s="1"/>
      <c r="G298" s="1"/>
      <c r="H298" s="1"/>
      <c r="I298" s="1"/>
      <c r="J298" s="1"/>
      <c r="K298" s="1"/>
      <c r="L298" s="1"/>
      <c r="M298" s="1"/>
      <c r="N298" s="1"/>
      <c r="O298" s="1"/>
      <c r="P298" s="1"/>
      <c r="Q298" s="7"/>
      <c r="R298" s="21"/>
      <c r="S298" s="22"/>
      <c r="T298" s="22"/>
      <c r="U298" s="22"/>
      <c r="V298" s="7"/>
    </row>
    <row r="299" spans="6:22" x14ac:dyDescent="0.2">
      <c r="F299" s="1"/>
      <c r="G299" s="1"/>
      <c r="H299" s="1"/>
      <c r="I299" s="1"/>
      <c r="J299" s="1"/>
      <c r="K299" s="1"/>
      <c r="L299" s="1"/>
      <c r="M299" s="1"/>
      <c r="N299" s="1"/>
      <c r="O299" s="1"/>
      <c r="P299" s="1"/>
      <c r="Q299" s="7"/>
      <c r="R299" s="21"/>
      <c r="S299" s="22"/>
      <c r="T299" s="22"/>
      <c r="U299" s="22"/>
      <c r="V299" s="7"/>
    </row>
    <row r="300" spans="6:22" x14ac:dyDescent="0.2">
      <c r="F300" s="1"/>
      <c r="G300" s="100" t="str">
        <f>Data!A23</f>
        <v>I21</v>
      </c>
      <c r="H300" s="130" t="str">
        <f>Data!B23</f>
        <v>please provide a definition of the indicator…</v>
      </c>
      <c r="I300" s="1"/>
      <c r="J300" s="12"/>
      <c r="K300" s="1"/>
      <c r="L300" s="1"/>
      <c r="M300" s="1"/>
      <c r="N300" s="321"/>
      <c r="O300" s="321"/>
      <c r="P300" s="1"/>
      <c r="Q300" s="7"/>
      <c r="R300" s="21"/>
      <c r="S300" s="22"/>
      <c r="T300" s="22"/>
      <c r="U300" s="22"/>
      <c r="V300" s="7"/>
    </row>
    <row r="301" spans="6:22" x14ac:dyDescent="0.2">
      <c r="F301" s="1"/>
      <c r="G301" s="6"/>
      <c r="H301" s="1"/>
      <c r="I301" s="1"/>
      <c r="J301" s="1"/>
      <c r="K301" s="1"/>
      <c r="L301" s="1"/>
      <c r="M301" s="1"/>
      <c r="N301" s="29"/>
      <c r="O301" s="17"/>
      <c r="P301" s="1"/>
      <c r="Q301" s="7"/>
      <c r="R301" s="21"/>
      <c r="S301" s="22"/>
      <c r="T301" s="22"/>
      <c r="U301" s="22"/>
      <c r="V301" s="7"/>
    </row>
    <row r="302" spans="6:22" x14ac:dyDescent="0.2">
      <c r="F302" s="1"/>
      <c r="G302" s="95"/>
      <c r="H302" s="1"/>
      <c r="I302" s="98"/>
      <c r="J302" s="6" t="s">
        <v>97</v>
      </c>
      <c r="K302" s="492"/>
      <c r="L302" s="493"/>
      <c r="M302" s="493"/>
      <c r="N302" s="493"/>
      <c r="O302" s="494"/>
      <c r="P302" s="1"/>
      <c r="Q302" s="7"/>
      <c r="R302" s="21"/>
      <c r="S302" s="22"/>
      <c r="T302" s="22"/>
      <c r="U302" s="22"/>
      <c r="V302" s="7"/>
    </row>
    <row r="303" spans="6:22" x14ac:dyDescent="0.2">
      <c r="F303" s="1"/>
      <c r="G303" s="1"/>
      <c r="H303" s="1"/>
      <c r="I303" s="14"/>
      <c r="J303" s="1"/>
      <c r="K303" s="1"/>
      <c r="L303" s="1"/>
      <c r="M303" s="1"/>
      <c r="N303" s="1"/>
      <c r="O303" s="128"/>
      <c r="P303" s="1"/>
      <c r="Q303" s="7"/>
      <c r="R303" s="21"/>
      <c r="S303" s="22"/>
      <c r="T303" s="22"/>
      <c r="U303" s="22"/>
      <c r="V303" s="7"/>
    </row>
    <row r="304" spans="6:22" x14ac:dyDescent="0.2">
      <c r="F304" s="1"/>
      <c r="G304" s="1"/>
      <c r="H304" s="1"/>
      <c r="I304" s="98"/>
      <c r="J304" s="99" t="s">
        <v>269</v>
      </c>
      <c r="K304" s="482"/>
      <c r="L304" s="483"/>
      <c r="M304" s="483"/>
      <c r="N304" s="483"/>
      <c r="O304" s="484"/>
      <c r="P304" s="1"/>
      <c r="Q304" s="7"/>
      <c r="R304" s="21"/>
      <c r="S304" s="22"/>
      <c r="T304" s="22"/>
      <c r="U304" s="22"/>
      <c r="V304" s="7"/>
    </row>
    <row r="305" spans="6:22" x14ac:dyDescent="0.2">
      <c r="F305" s="1"/>
      <c r="G305" s="1"/>
      <c r="H305" s="1"/>
      <c r="I305" s="98"/>
      <c r="J305" s="99"/>
      <c r="K305" s="485"/>
      <c r="L305" s="486"/>
      <c r="M305" s="486"/>
      <c r="N305" s="486"/>
      <c r="O305" s="487"/>
      <c r="P305" s="1"/>
      <c r="Q305" s="7"/>
      <c r="R305" s="21"/>
      <c r="S305" s="22"/>
      <c r="T305" s="22"/>
      <c r="U305" s="22"/>
      <c r="V305" s="7"/>
    </row>
    <row r="306" spans="6:22" x14ac:dyDescent="0.2">
      <c r="F306" s="1"/>
      <c r="G306" s="1"/>
      <c r="H306" s="1"/>
      <c r="I306" s="98"/>
      <c r="J306" s="99"/>
      <c r="K306" s="488"/>
      <c r="L306" s="489"/>
      <c r="M306" s="489"/>
      <c r="N306" s="489"/>
      <c r="O306" s="490"/>
      <c r="P306" s="1"/>
      <c r="Q306" s="7"/>
      <c r="R306" s="21"/>
      <c r="S306" s="22"/>
      <c r="T306" s="22"/>
      <c r="U306" s="22"/>
      <c r="V306" s="7"/>
    </row>
    <row r="307" spans="6:22" x14ac:dyDescent="0.2">
      <c r="F307" s="1"/>
      <c r="G307" s="1"/>
      <c r="H307" s="1"/>
      <c r="I307" s="14"/>
      <c r="J307" s="1"/>
      <c r="K307" s="1"/>
      <c r="L307" s="1"/>
      <c r="M307" s="1"/>
      <c r="N307" s="1"/>
      <c r="O307" s="128"/>
      <c r="P307" s="1"/>
      <c r="Q307" s="7"/>
      <c r="R307" s="21"/>
      <c r="S307" s="22"/>
      <c r="T307" s="22"/>
      <c r="U307" s="22"/>
      <c r="V307" s="7"/>
    </row>
    <row r="308" spans="6:22" x14ac:dyDescent="0.2">
      <c r="F308" s="1"/>
      <c r="G308" s="12"/>
      <c r="H308" s="1"/>
      <c r="I308" s="98"/>
      <c r="J308" s="99" t="s">
        <v>98</v>
      </c>
      <c r="K308" s="492" t="s">
        <v>76</v>
      </c>
      <c r="L308" s="494"/>
      <c r="M308" s="1"/>
      <c r="N308" s="29"/>
      <c r="O308" s="17"/>
      <c r="P308" s="1"/>
      <c r="Q308" s="7"/>
      <c r="R308" s="21"/>
      <c r="S308" s="22"/>
      <c r="T308" s="22"/>
      <c r="U308" s="22"/>
      <c r="V308" s="7"/>
    </row>
    <row r="309" spans="6:22" x14ac:dyDescent="0.2">
      <c r="F309" s="1"/>
      <c r="G309" s="12"/>
      <c r="H309" s="1"/>
      <c r="I309" s="98"/>
      <c r="J309" s="99"/>
      <c r="K309" s="84"/>
      <c r="L309" s="84"/>
      <c r="M309" s="1"/>
      <c r="N309" s="129"/>
      <c r="O309" s="129"/>
      <c r="P309" s="1"/>
      <c r="Q309" s="7"/>
      <c r="R309" s="21"/>
      <c r="S309" s="22"/>
      <c r="T309" s="22"/>
      <c r="U309" s="22"/>
      <c r="V309" s="7"/>
    </row>
    <row r="310" spans="6:22" x14ac:dyDescent="0.2">
      <c r="F310" s="1"/>
      <c r="G310" s="12"/>
      <c r="H310" s="1"/>
      <c r="I310" s="98"/>
      <c r="J310" s="99"/>
      <c r="K310" s="84"/>
      <c r="L310" s="84"/>
      <c r="M310" s="1"/>
      <c r="N310" s="129"/>
      <c r="O310" s="129"/>
      <c r="P310" s="1"/>
      <c r="Q310" s="7"/>
      <c r="R310" s="21"/>
      <c r="S310" s="22"/>
      <c r="T310" s="22"/>
      <c r="U310" s="22"/>
      <c r="V310" s="7"/>
    </row>
    <row r="311" spans="6:22" x14ac:dyDescent="0.2">
      <c r="F311" s="1"/>
      <c r="G311" s="12"/>
      <c r="H311" s="1"/>
      <c r="I311" s="98"/>
      <c r="J311" s="99"/>
      <c r="K311" s="84"/>
      <c r="L311" s="84"/>
      <c r="M311" s="1"/>
      <c r="N311" s="129"/>
      <c r="O311" s="129"/>
      <c r="P311" s="1"/>
      <c r="Q311" s="7"/>
      <c r="R311" s="21"/>
      <c r="S311" s="22"/>
      <c r="T311" s="22"/>
      <c r="U311" s="22"/>
      <c r="V311" s="7"/>
    </row>
    <row r="312" spans="6:22" x14ac:dyDescent="0.2">
      <c r="F312" s="1"/>
      <c r="G312" s="474" t="str">
        <f>Data!BE24</f>
        <v>Result 10 - Please describe the intended result…</v>
      </c>
      <c r="H312" s="474"/>
      <c r="I312" s="474"/>
      <c r="J312" s="474"/>
      <c r="K312" s="474"/>
      <c r="L312" s="474"/>
      <c r="M312" s="474"/>
      <c r="N312" s="474"/>
      <c r="O312" s="474"/>
      <c r="P312" s="1"/>
      <c r="Q312" s="7"/>
      <c r="R312" s="21"/>
      <c r="S312" s="22"/>
      <c r="T312" s="22"/>
      <c r="U312" s="22"/>
      <c r="V312" s="7"/>
    </row>
    <row r="313" spans="6:22" x14ac:dyDescent="0.2">
      <c r="F313" s="1"/>
      <c r="G313" s="474"/>
      <c r="H313" s="474"/>
      <c r="I313" s="474"/>
      <c r="J313" s="474"/>
      <c r="K313" s="474"/>
      <c r="L313" s="474"/>
      <c r="M313" s="474"/>
      <c r="N313" s="474"/>
      <c r="O313" s="474"/>
      <c r="P313" s="1"/>
      <c r="Q313" s="7"/>
      <c r="R313" s="21"/>
      <c r="S313" s="22"/>
      <c r="T313" s="22"/>
      <c r="U313" s="22"/>
      <c r="V313" s="7"/>
    </row>
    <row r="314" spans="6:22" x14ac:dyDescent="0.2">
      <c r="F314" s="1"/>
      <c r="G314" s="6"/>
      <c r="H314" s="1"/>
      <c r="I314" s="12"/>
      <c r="J314" s="1"/>
      <c r="K314" s="1"/>
      <c r="L314" s="1"/>
      <c r="M314" s="1"/>
      <c r="N314" s="129"/>
      <c r="O314" s="129"/>
      <c r="P314" s="1"/>
      <c r="Q314" s="7"/>
      <c r="R314" s="21"/>
      <c r="S314" s="22"/>
      <c r="T314" s="22"/>
      <c r="U314" s="22"/>
      <c r="V314" s="7"/>
    </row>
    <row r="315" spans="6:22" x14ac:dyDescent="0.2">
      <c r="F315" s="1"/>
      <c r="G315" s="1"/>
      <c r="H315" s="1"/>
      <c r="I315" s="1"/>
      <c r="J315" s="1"/>
      <c r="K315" s="1"/>
      <c r="L315" s="1"/>
      <c r="M315" s="1"/>
      <c r="N315" s="1"/>
      <c r="O315" s="1"/>
      <c r="P315" s="1"/>
      <c r="Q315" s="7"/>
      <c r="R315" s="21"/>
      <c r="S315" s="22"/>
      <c r="T315" s="22"/>
      <c r="U315" s="22"/>
      <c r="V315" s="7"/>
    </row>
    <row r="316" spans="6:22" x14ac:dyDescent="0.2">
      <c r="F316" s="1"/>
      <c r="G316" s="100" t="str">
        <f>Data!A24</f>
        <v>I22</v>
      </c>
      <c r="H316" s="130" t="str">
        <f>Data!B24</f>
        <v>please provide a definition of the indicator…</v>
      </c>
      <c r="I316" s="1"/>
      <c r="J316" s="12"/>
      <c r="K316" s="1"/>
      <c r="L316" s="1"/>
      <c r="M316" s="1"/>
      <c r="N316" s="321"/>
      <c r="O316" s="321"/>
      <c r="P316" s="1"/>
      <c r="Q316" s="7"/>
      <c r="R316" s="21"/>
      <c r="S316" s="22"/>
      <c r="T316" s="22"/>
      <c r="U316" s="22"/>
      <c r="V316" s="7"/>
    </row>
    <row r="317" spans="6:22" x14ac:dyDescent="0.2">
      <c r="F317" s="1"/>
      <c r="G317" s="6"/>
      <c r="H317" s="1"/>
      <c r="I317" s="1"/>
      <c r="J317" s="1"/>
      <c r="K317" s="1"/>
      <c r="L317" s="1"/>
      <c r="M317" s="1"/>
      <c r="N317" s="29"/>
      <c r="O317" s="17"/>
      <c r="P317" s="1"/>
      <c r="Q317" s="7"/>
      <c r="R317" s="21"/>
      <c r="S317" s="22"/>
      <c r="T317" s="22"/>
      <c r="U317" s="22"/>
      <c r="V317" s="7"/>
    </row>
    <row r="318" spans="6:22" x14ac:dyDescent="0.2">
      <c r="F318" s="1"/>
      <c r="G318" s="95"/>
      <c r="H318" s="1"/>
      <c r="I318" s="98"/>
      <c r="J318" s="6" t="s">
        <v>97</v>
      </c>
      <c r="K318" s="492"/>
      <c r="L318" s="493"/>
      <c r="M318" s="493"/>
      <c r="N318" s="493"/>
      <c r="O318" s="494"/>
      <c r="P318" s="1"/>
      <c r="Q318" s="7"/>
      <c r="R318" s="21"/>
      <c r="S318" s="22"/>
      <c r="T318" s="22"/>
      <c r="U318" s="22"/>
      <c r="V318" s="7"/>
    </row>
    <row r="319" spans="6:22" x14ac:dyDescent="0.2">
      <c r="F319" s="1"/>
      <c r="G319" s="1"/>
      <c r="H319" s="1"/>
      <c r="I319" s="14"/>
      <c r="J319" s="1"/>
      <c r="K319" s="1"/>
      <c r="L319" s="1"/>
      <c r="M319" s="1"/>
      <c r="N319" s="1"/>
      <c r="O319" s="128"/>
      <c r="P319" s="1"/>
      <c r="Q319" s="7"/>
      <c r="R319" s="21"/>
      <c r="S319" s="22"/>
      <c r="T319" s="22"/>
      <c r="U319" s="22"/>
      <c r="V319" s="7"/>
    </row>
    <row r="320" spans="6:22" x14ac:dyDescent="0.2">
      <c r="F320" s="1"/>
      <c r="G320" s="1"/>
      <c r="H320" s="1"/>
      <c r="I320" s="98"/>
      <c r="J320" s="99" t="s">
        <v>269</v>
      </c>
      <c r="K320" s="482"/>
      <c r="L320" s="483"/>
      <c r="M320" s="483"/>
      <c r="N320" s="483"/>
      <c r="O320" s="484"/>
      <c r="P320" s="1"/>
      <c r="Q320" s="7"/>
      <c r="R320" s="21"/>
      <c r="S320" s="22"/>
      <c r="T320" s="22"/>
      <c r="U320" s="22"/>
      <c r="V320" s="7"/>
    </row>
    <row r="321" spans="6:22" x14ac:dyDescent="0.2">
      <c r="F321" s="1"/>
      <c r="G321" s="1"/>
      <c r="H321" s="1"/>
      <c r="I321" s="98"/>
      <c r="J321" s="99"/>
      <c r="K321" s="485"/>
      <c r="L321" s="486"/>
      <c r="M321" s="486"/>
      <c r="N321" s="486"/>
      <c r="O321" s="487"/>
      <c r="P321" s="1"/>
      <c r="Q321" s="7"/>
      <c r="R321" s="21"/>
      <c r="S321" s="22"/>
      <c r="T321" s="22"/>
      <c r="U321" s="22"/>
      <c r="V321" s="7"/>
    </row>
    <row r="322" spans="6:22" x14ac:dyDescent="0.2">
      <c r="F322" s="1"/>
      <c r="G322" s="1"/>
      <c r="H322" s="1"/>
      <c r="I322" s="98"/>
      <c r="J322" s="99"/>
      <c r="K322" s="488"/>
      <c r="L322" s="489"/>
      <c r="M322" s="489"/>
      <c r="N322" s="489"/>
      <c r="O322" s="490"/>
      <c r="P322" s="1"/>
      <c r="Q322" s="7"/>
      <c r="R322" s="21"/>
      <c r="S322" s="22"/>
      <c r="T322" s="22"/>
      <c r="U322" s="22"/>
      <c r="V322" s="7"/>
    </row>
    <row r="323" spans="6:22" x14ac:dyDescent="0.2">
      <c r="F323" s="1"/>
      <c r="G323" s="1"/>
      <c r="H323" s="1"/>
      <c r="I323" s="14"/>
      <c r="J323" s="1"/>
      <c r="K323" s="1"/>
      <c r="L323" s="1"/>
      <c r="M323" s="1"/>
      <c r="N323" s="1"/>
      <c r="O323" s="128"/>
      <c r="P323" s="1"/>
      <c r="Q323" s="7"/>
      <c r="R323" s="21"/>
      <c r="S323" s="22"/>
      <c r="T323" s="22"/>
      <c r="U323" s="22"/>
      <c r="V323" s="7"/>
    </row>
    <row r="324" spans="6:22" x14ac:dyDescent="0.2">
      <c r="F324" s="1"/>
      <c r="G324" s="12"/>
      <c r="H324" s="1"/>
      <c r="I324" s="98"/>
      <c r="J324" s="99" t="s">
        <v>98</v>
      </c>
      <c r="K324" s="492" t="s">
        <v>76</v>
      </c>
      <c r="L324" s="494"/>
      <c r="M324" s="1"/>
      <c r="N324" s="29"/>
      <c r="O324" s="17"/>
      <c r="P324" s="1"/>
      <c r="Q324" s="7"/>
      <c r="R324" s="21"/>
      <c r="S324" s="22"/>
      <c r="T324" s="22"/>
      <c r="U324" s="22"/>
      <c r="V324" s="7"/>
    </row>
    <row r="325" spans="6:22" x14ac:dyDescent="0.2">
      <c r="F325" s="1"/>
      <c r="G325" s="1"/>
      <c r="H325" s="1"/>
      <c r="I325" s="1"/>
      <c r="J325" s="1"/>
      <c r="K325" s="1"/>
      <c r="L325" s="1"/>
      <c r="M325" s="1"/>
      <c r="N325" s="1"/>
      <c r="O325" s="1"/>
      <c r="P325" s="1"/>
      <c r="Q325" s="7"/>
      <c r="R325" s="21"/>
      <c r="S325" s="22"/>
      <c r="T325" s="22"/>
      <c r="U325" s="22"/>
      <c r="V325" s="7"/>
    </row>
    <row r="326" spans="6:22" x14ac:dyDescent="0.2">
      <c r="F326" s="1"/>
      <c r="G326" s="1"/>
      <c r="H326" s="1"/>
      <c r="I326" s="1"/>
      <c r="J326" s="1"/>
      <c r="K326" s="1"/>
      <c r="L326" s="1"/>
      <c r="M326" s="1"/>
      <c r="N326" s="1"/>
      <c r="O326" s="1"/>
      <c r="P326" s="1"/>
      <c r="Q326" s="7"/>
      <c r="R326" s="21"/>
      <c r="S326" s="22"/>
      <c r="T326" s="22"/>
      <c r="U326" s="22"/>
      <c r="V326" s="7"/>
    </row>
    <row r="327" spans="6:22" x14ac:dyDescent="0.2">
      <c r="F327" s="1"/>
      <c r="G327" s="100" t="str">
        <f>Data!A25</f>
        <v>I23</v>
      </c>
      <c r="H327" s="130" t="str">
        <f>Data!B25</f>
        <v>please provide a definition of the indicator…</v>
      </c>
      <c r="I327" s="1"/>
      <c r="J327" s="12"/>
      <c r="K327" s="1"/>
      <c r="L327" s="1"/>
      <c r="M327" s="1"/>
      <c r="N327" s="321"/>
      <c r="O327" s="321"/>
      <c r="P327" s="1"/>
      <c r="Q327" s="7"/>
      <c r="R327" s="21"/>
      <c r="S327" s="22"/>
      <c r="T327" s="22"/>
      <c r="U327" s="22"/>
      <c r="V327" s="7"/>
    </row>
    <row r="328" spans="6:22" x14ac:dyDescent="0.2">
      <c r="F328" s="1"/>
      <c r="G328" s="6"/>
      <c r="H328" s="1"/>
      <c r="I328" s="1"/>
      <c r="J328" s="1"/>
      <c r="K328" s="1"/>
      <c r="L328" s="1"/>
      <c r="M328" s="1"/>
      <c r="N328" s="29"/>
      <c r="O328" s="17"/>
      <c r="P328" s="1"/>
      <c r="Q328" s="7"/>
      <c r="R328" s="21"/>
      <c r="S328" s="22"/>
      <c r="T328" s="22"/>
      <c r="U328" s="22"/>
      <c r="V328" s="7"/>
    </row>
    <row r="329" spans="6:22" x14ac:dyDescent="0.2">
      <c r="F329" s="1"/>
      <c r="G329" s="95"/>
      <c r="H329" s="1"/>
      <c r="I329" s="98"/>
      <c r="J329" s="6" t="s">
        <v>97</v>
      </c>
      <c r="K329" s="492"/>
      <c r="L329" s="493"/>
      <c r="M329" s="493"/>
      <c r="N329" s="493"/>
      <c r="O329" s="494"/>
      <c r="P329" s="1"/>
      <c r="Q329" s="7"/>
      <c r="R329" s="21"/>
      <c r="S329" s="22"/>
      <c r="T329" s="22"/>
      <c r="U329" s="22"/>
      <c r="V329" s="7"/>
    </row>
    <row r="330" spans="6:22" x14ac:dyDescent="0.2">
      <c r="F330" s="1"/>
      <c r="G330" s="1"/>
      <c r="H330" s="1"/>
      <c r="I330" s="14"/>
      <c r="J330" s="1"/>
      <c r="K330" s="1"/>
      <c r="L330" s="1"/>
      <c r="M330" s="1"/>
      <c r="N330" s="1"/>
      <c r="O330" s="128"/>
      <c r="P330" s="1"/>
      <c r="Q330" s="7"/>
      <c r="R330" s="21"/>
      <c r="S330" s="22"/>
      <c r="T330" s="22"/>
      <c r="U330" s="22"/>
      <c r="V330" s="7"/>
    </row>
    <row r="331" spans="6:22" x14ac:dyDescent="0.2">
      <c r="F331" s="1"/>
      <c r="G331" s="1"/>
      <c r="H331" s="1"/>
      <c r="I331" s="98"/>
      <c r="J331" s="99" t="s">
        <v>269</v>
      </c>
      <c r="K331" s="482"/>
      <c r="L331" s="483"/>
      <c r="M331" s="483"/>
      <c r="N331" s="483"/>
      <c r="O331" s="484"/>
      <c r="P331" s="1"/>
      <c r="Q331" s="7"/>
      <c r="R331" s="21"/>
      <c r="S331" s="22"/>
      <c r="T331" s="22"/>
      <c r="U331" s="22"/>
      <c r="V331" s="7"/>
    </row>
    <row r="332" spans="6:22" x14ac:dyDescent="0.2">
      <c r="F332" s="1"/>
      <c r="G332" s="1"/>
      <c r="H332" s="1"/>
      <c r="I332" s="98"/>
      <c r="J332" s="99"/>
      <c r="K332" s="485"/>
      <c r="L332" s="486"/>
      <c r="M332" s="486"/>
      <c r="N332" s="486"/>
      <c r="O332" s="487"/>
      <c r="P332" s="1"/>
      <c r="Q332" s="7"/>
      <c r="R332" s="21"/>
      <c r="S332" s="22"/>
      <c r="T332" s="22"/>
      <c r="U332" s="22"/>
      <c r="V332" s="7"/>
    </row>
    <row r="333" spans="6:22" x14ac:dyDescent="0.2">
      <c r="F333" s="1"/>
      <c r="G333" s="1"/>
      <c r="H333" s="1"/>
      <c r="I333" s="98"/>
      <c r="J333" s="99"/>
      <c r="K333" s="488"/>
      <c r="L333" s="489"/>
      <c r="M333" s="489"/>
      <c r="N333" s="489"/>
      <c r="O333" s="490"/>
      <c r="P333" s="1"/>
      <c r="Q333" s="7"/>
      <c r="R333" s="21"/>
      <c r="S333" s="22"/>
      <c r="T333" s="22"/>
      <c r="U333" s="22"/>
      <c r="V333" s="7"/>
    </row>
    <row r="334" spans="6:22" x14ac:dyDescent="0.2">
      <c r="F334" s="1"/>
      <c r="G334" s="1"/>
      <c r="H334" s="1"/>
      <c r="I334" s="14"/>
      <c r="J334" s="1"/>
      <c r="K334" s="1"/>
      <c r="L334" s="1"/>
      <c r="M334" s="1"/>
      <c r="N334" s="1"/>
      <c r="O334" s="128"/>
      <c r="P334" s="1"/>
      <c r="Q334" s="7"/>
      <c r="R334" s="21"/>
      <c r="S334" s="22"/>
      <c r="T334" s="22"/>
      <c r="U334" s="22"/>
      <c r="V334" s="7"/>
    </row>
    <row r="335" spans="6:22" x14ac:dyDescent="0.2">
      <c r="F335" s="1"/>
      <c r="G335" s="12"/>
      <c r="H335" s="1"/>
      <c r="I335" s="98"/>
      <c r="J335" s="99" t="s">
        <v>98</v>
      </c>
      <c r="K335" s="492" t="s">
        <v>76</v>
      </c>
      <c r="L335" s="494"/>
      <c r="M335" s="1"/>
      <c r="N335" s="29"/>
      <c r="O335" s="17"/>
      <c r="P335" s="1"/>
      <c r="Q335" s="7"/>
      <c r="R335" s="21"/>
      <c r="S335" s="22"/>
      <c r="T335" s="22"/>
      <c r="U335" s="22"/>
      <c r="V335" s="7"/>
    </row>
    <row r="336" spans="6:22" x14ac:dyDescent="0.2">
      <c r="F336" s="1"/>
      <c r="G336" s="12"/>
      <c r="H336" s="1"/>
      <c r="I336" s="98"/>
      <c r="J336" s="99"/>
      <c r="K336" s="84"/>
      <c r="L336" s="84"/>
      <c r="M336" s="1"/>
      <c r="N336" s="129"/>
      <c r="O336" s="129"/>
      <c r="P336" s="1"/>
      <c r="Q336" s="7"/>
      <c r="R336" s="21"/>
      <c r="S336" s="22"/>
      <c r="T336" s="22"/>
      <c r="U336" s="22"/>
      <c r="V336" s="7"/>
    </row>
    <row r="337" spans="6:22" x14ac:dyDescent="0.2">
      <c r="F337" s="1"/>
      <c r="G337" s="12"/>
      <c r="H337" s="1"/>
      <c r="I337" s="98"/>
      <c r="J337" s="99"/>
      <c r="K337" s="84"/>
      <c r="L337" s="84"/>
      <c r="M337" s="1"/>
      <c r="N337" s="129"/>
      <c r="O337" s="129"/>
      <c r="P337" s="1"/>
      <c r="Q337" s="7"/>
      <c r="R337" s="21"/>
      <c r="S337" s="22"/>
      <c r="T337" s="22"/>
      <c r="U337" s="22"/>
      <c r="V337" s="7"/>
    </row>
    <row r="338" spans="6:22" x14ac:dyDescent="0.2">
      <c r="F338" s="1"/>
      <c r="G338" s="12"/>
      <c r="H338" s="1"/>
      <c r="I338" s="98"/>
      <c r="J338" s="99"/>
      <c r="K338" s="84"/>
      <c r="L338" s="84"/>
      <c r="M338" s="1"/>
      <c r="N338" s="129"/>
      <c r="O338" s="129"/>
      <c r="P338" s="1"/>
      <c r="Q338" s="7"/>
      <c r="R338" s="21"/>
      <c r="S338" s="22"/>
      <c r="T338" s="22"/>
      <c r="U338" s="22"/>
      <c r="V338" s="7"/>
    </row>
    <row r="339" spans="6:22" x14ac:dyDescent="0.2">
      <c r="F339" s="1"/>
      <c r="G339" s="474" t="str">
        <f>Data!BE26</f>
        <v>Result 11 - Please describe the intended result…</v>
      </c>
      <c r="H339" s="474"/>
      <c r="I339" s="474"/>
      <c r="J339" s="474"/>
      <c r="K339" s="474"/>
      <c r="L339" s="474"/>
      <c r="M339" s="474"/>
      <c r="N339" s="474"/>
      <c r="O339" s="474"/>
      <c r="P339" s="1"/>
      <c r="Q339" s="7"/>
      <c r="R339" s="21"/>
      <c r="S339" s="22"/>
      <c r="T339" s="22"/>
      <c r="U339" s="22"/>
      <c r="V339" s="7"/>
    </row>
    <row r="340" spans="6:22" x14ac:dyDescent="0.2">
      <c r="F340" s="1"/>
      <c r="G340" s="474"/>
      <c r="H340" s="474"/>
      <c r="I340" s="474"/>
      <c r="J340" s="474"/>
      <c r="K340" s="474"/>
      <c r="L340" s="474"/>
      <c r="M340" s="474"/>
      <c r="N340" s="474"/>
      <c r="O340" s="474"/>
      <c r="P340" s="1"/>
      <c r="Q340" s="7"/>
      <c r="R340" s="21"/>
      <c r="S340" s="22"/>
      <c r="T340" s="22"/>
      <c r="U340" s="22"/>
      <c r="V340" s="7"/>
    </row>
    <row r="341" spans="6:22" x14ac:dyDescent="0.2">
      <c r="F341" s="1"/>
      <c r="G341" s="6"/>
      <c r="H341" s="1"/>
      <c r="I341" s="12"/>
      <c r="J341" s="1"/>
      <c r="K341" s="1"/>
      <c r="L341" s="1"/>
      <c r="M341" s="1"/>
      <c r="N341" s="129"/>
      <c r="O341" s="129"/>
      <c r="P341" s="1"/>
      <c r="Q341" s="7"/>
      <c r="R341" s="21"/>
      <c r="S341" s="22"/>
      <c r="T341" s="22"/>
      <c r="U341" s="22"/>
      <c r="V341" s="7"/>
    </row>
    <row r="342" spans="6:22" x14ac:dyDescent="0.2">
      <c r="F342" s="1"/>
      <c r="G342" s="1"/>
      <c r="H342" s="1"/>
      <c r="I342" s="1"/>
      <c r="J342" s="1"/>
      <c r="K342" s="1"/>
      <c r="L342" s="1"/>
      <c r="M342" s="1"/>
      <c r="N342" s="1"/>
      <c r="O342" s="1"/>
      <c r="P342" s="1"/>
      <c r="Q342" s="7"/>
      <c r="R342" s="21"/>
      <c r="S342" s="22"/>
      <c r="T342" s="22"/>
      <c r="U342" s="22"/>
      <c r="V342" s="7"/>
    </row>
    <row r="343" spans="6:22" x14ac:dyDescent="0.2">
      <c r="F343" s="1"/>
      <c r="G343" s="100" t="str">
        <f>Data!A26</f>
        <v>I24</v>
      </c>
      <c r="H343" s="130" t="str">
        <f>Data!B26</f>
        <v>please provide a definition of the indicator…</v>
      </c>
      <c r="I343" s="1"/>
      <c r="J343" s="12"/>
      <c r="K343" s="1"/>
      <c r="L343" s="1"/>
      <c r="M343" s="1"/>
      <c r="N343" s="321"/>
      <c r="O343" s="321"/>
      <c r="P343" s="1"/>
      <c r="Q343" s="7"/>
      <c r="R343" s="21"/>
      <c r="S343" s="22"/>
      <c r="T343" s="22"/>
      <c r="U343" s="22"/>
      <c r="V343" s="7"/>
    </row>
    <row r="344" spans="6:22" x14ac:dyDescent="0.2">
      <c r="F344" s="1"/>
      <c r="G344" s="6"/>
      <c r="H344" s="1"/>
      <c r="I344" s="1"/>
      <c r="J344" s="1"/>
      <c r="K344" s="1"/>
      <c r="L344" s="1"/>
      <c r="M344" s="1"/>
      <c r="N344" s="29"/>
      <c r="O344" s="17"/>
      <c r="P344" s="1"/>
      <c r="Q344" s="7"/>
      <c r="R344" s="21"/>
      <c r="S344" s="22"/>
      <c r="T344" s="22"/>
      <c r="U344" s="22"/>
      <c r="V344" s="7"/>
    </row>
    <row r="345" spans="6:22" x14ac:dyDescent="0.2">
      <c r="F345" s="1"/>
      <c r="G345" s="95"/>
      <c r="H345" s="1"/>
      <c r="I345" s="98"/>
      <c r="J345" s="6" t="s">
        <v>97</v>
      </c>
      <c r="K345" s="492"/>
      <c r="L345" s="493"/>
      <c r="M345" s="493"/>
      <c r="N345" s="493"/>
      <c r="O345" s="494"/>
      <c r="P345" s="1"/>
      <c r="Q345" s="7"/>
      <c r="R345" s="21"/>
      <c r="S345" s="22"/>
      <c r="T345" s="22"/>
      <c r="U345" s="22"/>
      <c r="V345" s="7"/>
    </row>
    <row r="346" spans="6:22" x14ac:dyDescent="0.2">
      <c r="F346" s="1"/>
      <c r="G346" s="1"/>
      <c r="H346" s="1"/>
      <c r="I346" s="14"/>
      <c r="J346" s="1"/>
      <c r="K346" s="1"/>
      <c r="L346" s="1"/>
      <c r="M346" s="1"/>
      <c r="N346" s="1"/>
      <c r="O346" s="128"/>
      <c r="P346" s="1"/>
      <c r="Q346" s="7"/>
      <c r="R346" s="21"/>
      <c r="S346" s="22"/>
      <c r="T346" s="22"/>
      <c r="U346" s="22"/>
      <c r="V346" s="7"/>
    </row>
    <row r="347" spans="6:22" x14ac:dyDescent="0.2">
      <c r="F347" s="1"/>
      <c r="G347" s="1"/>
      <c r="H347" s="1"/>
      <c r="I347" s="98"/>
      <c r="J347" s="99" t="s">
        <v>269</v>
      </c>
      <c r="K347" s="482"/>
      <c r="L347" s="483"/>
      <c r="M347" s="483"/>
      <c r="N347" s="483"/>
      <c r="O347" s="484"/>
      <c r="P347" s="1"/>
      <c r="Q347" s="7"/>
      <c r="R347" s="21"/>
      <c r="S347" s="22"/>
      <c r="T347" s="22"/>
      <c r="U347" s="22"/>
      <c r="V347" s="7"/>
    </row>
    <row r="348" spans="6:22" x14ac:dyDescent="0.2">
      <c r="F348" s="1"/>
      <c r="G348" s="1"/>
      <c r="H348" s="1"/>
      <c r="I348" s="98"/>
      <c r="J348" s="99"/>
      <c r="K348" s="485"/>
      <c r="L348" s="486"/>
      <c r="M348" s="486"/>
      <c r="N348" s="486"/>
      <c r="O348" s="487"/>
      <c r="P348" s="1"/>
      <c r="Q348" s="7"/>
      <c r="R348" s="21"/>
      <c r="S348" s="22"/>
      <c r="T348" s="22"/>
      <c r="U348" s="22"/>
      <c r="V348" s="7"/>
    </row>
    <row r="349" spans="6:22" x14ac:dyDescent="0.2">
      <c r="F349" s="1"/>
      <c r="G349" s="1"/>
      <c r="H349" s="1"/>
      <c r="I349" s="98"/>
      <c r="J349" s="99"/>
      <c r="K349" s="488"/>
      <c r="L349" s="489"/>
      <c r="M349" s="489"/>
      <c r="N349" s="489"/>
      <c r="O349" s="490"/>
      <c r="P349" s="1"/>
      <c r="Q349" s="7"/>
      <c r="R349" s="21"/>
      <c r="S349" s="22"/>
      <c r="T349" s="22"/>
      <c r="U349" s="22"/>
      <c r="V349" s="7"/>
    </row>
    <row r="350" spans="6:22" x14ac:dyDescent="0.2">
      <c r="F350" s="1"/>
      <c r="G350" s="1"/>
      <c r="H350" s="1"/>
      <c r="I350" s="14"/>
      <c r="J350" s="1"/>
      <c r="K350" s="1"/>
      <c r="L350" s="1"/>
      <c r="M350" s="1"/>
      <c r="N350" s="1"/>
      <c r="O350" s="128"/>
      <c r="P350" s="1"/>
      <c r="Q350" s="7"/>
      <c r="R350" s="21"/>
      <c r="S350" s="22"/>
      <c r="T350" s="22"/>
      <c r="U350" s="22"/>
      <c r="V350" s="7"/>
    </row>
    <row r="351" spans="6:22" x14ac:dyDescent="0.2">
      <c r="F351" s="1"/>
      <c r="G351" s="12"/>
      <c r="H351" s="1"/>
      <c r="I351" s="98"/>
      <c r="J351" s="99" t="s">
        <v>98</v>
      </c>
      <c r="K351" s="492" t="s">
        <v>76</v>
      </c>
      <c r="L351" s="494"/>
      <c r="M351" s="1"/>
      <c r="N351" s="29"/>
      <c r="O351" s="17"/>
      <c r="P351" s="1"/>
      <c r="Q351" s="7"/>
      <c r="R351" s="21"/>
      <c r="S351" s="22"/>
      <c r="T351" s="22"/>
      <c r="U351" s="22"/>
      <c r="V351" s="7"/>
    </row>
    <row r="352" spans="6:22" x14ac:dyDescent="0.2">
      <c r="F352" s="1"/>
      <c r="G352" s="1"/>
      <c r="H352" s="1"/>
      <c r="I352" s="1"/>
      <c r="J352" s="1"/>
      <c r="K352" s="1"/>
      <c r="L352" s="1"/>
      <c r="M352" s="1"/>
      <c r="N352" s="1"/>
      <c r="O352" s="1"/>
      <c r="P352" s="1"/>
      <c r="Q352" s="7"/>
      <c r="R352" s="21"/>
      <c r="S352" s="22"/>
      <c r="T352" s="22"/>
      <c r="U352" s="22"/>
      <c r="V352" s="7"/>
    </row>
    <row r="353" spans="6:22" x14ac:dyDescent="0.2">
      <c r="F353" s="1"/>
      <c r="G353" s="1"/>
      <c r="H353" s="1"/>
      <c r="I353" s="1"/>
      <c r="J353" s="1"/>
      <c r="K353" s="1"/>
      <c r="L353" s="1"/>
      <c r="M353" s="1"/>
      <c r="N353" s="1"/>
      <c r="O353" s="1"/>
      <c r="P353" s="1"/>
      <c r="Q353" s="7"/>
      <c r="R353" s="21"/>
      <c r="S353" s="22"/>
      <c r="T353" s="22"/>
      <c r="U353" s="22"/>
      <c r="V353" s="7"/>
    </row>
    <row r="354" spans="6:22" x14ac:dyDescent="0.2">
      <c r="F354" s="1"/>
      <c r="G354" s="100" t="str">
        <f>Data!A27</f>
        <v>I25</v>
      </c>
      <c r="H354" s="130" t="str">
        <f>Data!B27</f>
        <v>please provide a definition of the indicator…</v>
      </c>
      <c r="I354" s="1"/>
      <c r="J354" s="12"/>
      <c r="K354" s="1"/>
      <c r="L354" s="1"/>
      <c r="M354" s="1"/>
      <c r="N354" s="321"/>
      <c r="O354" s="321"/>
      <c r="P354" s="1"/>
      <c r="Q354" s="7"/>
      <c r="R354" s="21"/>
      <c r="S354" s="22"/>
      <c r="T354" s="22"/>
      <c r="U354" s="22"/>
      <c r="V354" s="7"/>
    </row>
    <row r="355" spans="6:22" x14ac:dyDescent="0.2">
      <c r="F355" s="1"/>
      <c r="G355" s="6"/>
      <c r="H355" s="1"/>
      <c r="I355" s="1"/>
      <c r="J355" s="1"/>
      <c r="K355" s="1"/>
      <c r="L355" s="1"/>
      <c r="M355" s="1"/>
      <c r="N355" s="29"/>
      <c r="O355" s="17"/>
      <c r="P355" s="1"/>
      <c r="Q355" s="7"/>
      <c r="R355" s="21"/>
      <c r="S355" s="22"/>
      <c r="T355" s="22"/>
      <c r="U355" s="22"/>
      <c r="V355" s="7"/>
    </row>
    <row r="356" spans="6:22" x14ac:dyDescent="0.2">
      <c r="F356" s="1"/>
      <c r="G356" s="95"/>
      <c r="H356" s="1"/>
      <c r="I356" s="98"/>
      <c r="J356" s="6" t="s">
        <v>97</v>
      </c>
      <c r="K356" s="492"/>
      <c r="L356" s="493"/>
      <c r="M356" s="493"/>
      <c r="N356" s="493"/>
      <c r="O356" s="494"/>
      <c r="P356" s="1"/>
      <c r="Q356" s="7"/>
      <c r="R356" s="21"/>
      <c r="S356" s="22"/>
      <c r="T356" s="22"/>
      <c r="U356" s="22"/>
      <c r="V356" s="7"/>
    </row>
    <row r="357" spans="6:22" x14ac:dyDescent="0.2">
      <c r="F357" s="1"/>
      <c r="G357" s="1"/>
      <c r="H357" s="1"/>
      <c r="I357" s="14"/>
      <c r="J357" s="1"/>
      <c r="K357" s="1"/>
      <c r="L357" s="1"/>
      <c r="M357" s="1"/>
      <c r="N357" s="1"/>
      <c r="O357" s="128"/>
      <c r="P357" s="1"/>
      <c r="Q357" s="7"/>
      <c r="R357" s="21"/>
      <c r="S357" s="22"/>
      <c r="T357" s="22"/>
      <c r="U357" s="22"/>
      <c r="V357" s="7"/>
    </row>
    <row r="358" spans="6:22" x14ac:dyDescent="0.2">
      <c r="F358" s="1"/>
      <c r="G358" s="1"/>
      <c r="H358" s="1"/>
      <c r="I358" s="98"/>
      <c r="J358" s="99" t="s">
        <v>269</v>
      </c>
      <c r="K358" s="482"/>
      <c r="L358" s="483"/>
      <c r="M358" s="483"/>
      <c r="N358" s="483"/>
      <c r="O358" s="484"/>
      <c r="P358" s="1"/>
      <c r="Q358" s="7"/>
      <c r="R358" s="21"/>
      <c r="S358" s="22"/>
      <c r="T358" s="22"/>
      <c r="U358" s="22"/>
      <c r="V358" s="7"/>
    </row>
    <row r="359" spans="6:22" x14ac:dyDescent="0.2">
      <c r="F359" s="1"/>
      <c r="G359" s="1"/>
      <c r="H359" s="1"/>
      <c r="I359" s="98"/>
      <c r="J359" s="99"/>
      <c r="K359" s="485"/>
      <c r="L359" s="486"/>
      <c r="M359" s="486"/>
      <c r="N359" s="486"/>
      <c r="O359" s="487"/>
      <c r="P359" s="1"/>
      <c r="Q359" s="7"/>
      <c r="R359" s="21"/>
      <c r="S359" s="22"/>
      <c r="T359" s="22"/>
      <c r="U359" s="22"/>
      <c r="V359" s="7"/>
    </row>
    <row r="360" spans="6:22" x14ac:dyDescent="0.2">
      <c r="F360" s="1"/>
      <c r="G360" s="1"/>
      <c r="H360" s="1"/>
      <c r="I360" s="98"/>
      <c r="J360" s="99"/>
      <c r="K360" s="488"/>
      <c r="L360" s="489"/>
      <c r="M360" s="489"/>
      <c r="N360" s="489"/>
      <c r="O360" s="490"/>
      <c r="P360" s="1"/>
      <c r="Q360" s="7"/>
      <c r="R360" s="21"/>
      <c r="S360" s="22"/>
      <c r="T360" s="22"/>
      <c r="U360" s="22"/>
      <c r="V360" s="7"/>
    </row>
    <row r="361" spans="6:22" x14ac:dyDescent="0.2">
      <c r="F361" s="1"/>
      <c r="G361" s="1"/>
      <c r="H361" s="1"/>
      <c r="I361" s="14"/>
      <c r="J361" s="1"/>
      <c r="K361" s="1"/>
      <c r="L361" s="1"/>
      <c r="M361" s="1"/>
      <c r="N361" s="1"/>
      <c r="O361" s="128"/>
      <c r="P361" s="1"/>
      <c r="Q361" s="7"/>
      <c r="R361" s="21"/>
      <c r="S361" s="22"/>
      <c r="T361" s="22"/>
      <c r="U361" s="22"/>
      <c r="V361" s="7"/>
    </row>
    <row r="362" spans="6:22" x14ac:dyDescent="0.2">
      <c r="F362" s="1"/>
      <c r="G362" s="12"/>
      <c r="H362" s="1"/>
      <c r="I362" s="98"/>
      <c r="J362" s="99" t="s">
        <v>98</v>
      </c>
      <c r="K362" s="492" t="s">
        <v>76</v>
      </c>
      <c r="L362" s="494"/>
      <c r="M362" s="1"/>
      <c r="N362" s="29"/>
      <c r="O362" s="17"/>
      <c r="P362" s="1"/>
      <c r="Q362" s="7"/>
      <c r="R362" s="21"/>
      <c r="S362" s="22"/>
      <c r="T362" s="22"/>
      <c r="U362" s="22"/>
      <c r="V362" s="7"/>
    </row>
    <row r="363" spans="6:22" x14ac:dyDescent="0.2">
      <c r="F363" s="1"/>
      <c r="G363" s="12"/>
      <c r="H363" s="1"/>
      <c r="I363" s="98"/>
      <c r="J363" s="99"/>
      <c r="K363" s="84"/>
      <c r="L363" s="84"/>
      <c r="M363" s="1"/>
      <c r="N363" s="129"/>
      <c r="O363" s="129"/>
      <c r="P363" s="1"/>
      <c r="Q363" s="7"/>
      <c r="R363" s="21"/>
      <c r="S363" s="22"/>
      <c r="T363" s="22"/>
      <c r="U363" s="22"/>
      <c r="V363" s="7"/>
    </row>
    <row r="364" spans="6:22" x14ac:dyDescent="0.2">
      <c r="F364" s="1"/>
      <c r="G364" s="12"/>
      <c r="H364" s="1"/>
      <c r="I364" s="98"/>
      <c r="J364" s="99"/>
      <c r="K364" s="84"/>
      <c r="L364" s="84"/>
      <c r="M364" s="1"/>
      <c r="N364" s="129"/>
      <c r="O364" s="129"/>
      <c r="P364" s="1"/>
      <c r="Q364" s="7"/>
      <c r="R364" s="21"/>
      <c r="S364" s="22"/>
      <c r="T364" s="22"/>
      <c r="U364" s="22"/>
      <c r="V364" s="7"/>
    </row>
    <row r="365" spans="6:22" x14ac:dyDescent="0.2">
      <c r="F365" s="1"/>
      <c r="G365" s="12"/>
      <c r="H365" s="1"/>
      <c r="I365" s="98"/>
      <c r="J365" s="99"/>
      <c r="K365" s="84"/>
      <c r="L365" s="84"/>
      <c r="M365" s="1"/>
      <c r="N365" s="129"/>
      <c r="O365" s="129"/>
      <c r="P365" s="1"/>
      <c r="Q365" s="7"/>
      <c r="R365" s="21"/>
      <c r="S365" s="22"/>
      <c r="T365" s="22"/>
      <c r="U365" s="22"/>
      <c r="V365" s="7"/>
    </row>
    <row r="366" spans="6:22" x14ac:dyDescent="0.2">
      <c r="F366" s="1"/>
      <c r="G366" s="474" t="str">
        <f>Data!BE28</f>
        <v>Result 12 - Please describe the intended result…</v>
      </c>
      <c r="H366" s="474"/>
      <c r="I366" s="474"/>
      <c r="J366" s="474"/>
      <c r="K366" s="474"/>
      <c r="L366" s="474"/>
      <c r="M366" s="474"/>
      <c r="N366" s="474"/>
      <c r="O366" s="474"/>
      <c r="P366" s="1"/>
      <c r="Q366" s="7"/>
      <c r="R366" s="21"/>
      <c r="S366" s="22"/>
      <c r="T366" s="22"/>
      <c r="U366" s="22"/>
      <c r="V366" s="7"/>
    </row>
    <row r="367" spans="6:22" x14ac:dyDescent="0.2">
      <c r="F367" s="1"/>
      <c r="G367" s="474"/>
      <c r="H367" s="474"/>
      <c r="I367" s="474"/>
      <c r="J367" s="474"/>
      <c r="K367" s="474"/>
      <c r="L367" s="474"/>
      <c r="M367" s="474"/>
      <c r="N367" s="474"/>
      <c r="O367" s="474"/>
      <c r="P367" s="1"/>
      <c r="Q367" s="7"/>
      <c r="R367" s="21"/>
      <c r="S367" s="22"/>
      <c r="T367" s="22"/>
      <c r="U367" s="22"/>
      <c r="V367" s="7"/>
    </row>
    <row r="368" spans="6:22" x14ac:dyDescent="0.2">
      <c r="F368" s="1"/>
      <c r="G368" s="6"/>
      <c r="H368" s="1"/>
      <c r="I368" s="12"/>
      <c r="J368" s="1"/>
      <c r="K368" s="1"/>
      <c r="L368" s="1"/>
      <c r="M368" s="1"/>
      <c r="N368" s="129"/>
      <c r="O368" s="129"/>
      <c r="P368" s="1"/>
      <c r="Q368" s="7"/>
      <c r="R368" s="21"/>
      <c r="S368" s="22"/>
      <c r="T368" s="22"/>
      <c r="U368" s="22"/>
      <c r="V368" s="7"/>
    </row>
    <row r="369" spans="6:22" x14ac:dyDescent="0.2">
      <c r="F369" s="1"/>
      <c r="G369" s="1"/>
      <c r="H369" s="1"/>
      <c r="I369" s="1"/>
      <c r="J369" s="1"/>
      <c r="K369" s="1"/>
      <c r="L369" s="1"/>
      <c r="M369" s="1"/>
      <c r="N369" s="1"/>
      <c r="O369" s="1"/>
      <c r="P369" s="1"/>
      <c r="Q369" s="7"/>
      <c r="R369" s="21"/>
      <c r="S369" s="22"/>
      <c r="T369" s="22"/>
      <c r="U369" s="22"/>
      <c r="V369" s="7"/>
    </row>
    <row r="370" spans="6:22" x14ac:dyDescent="0.2">
      <c r="F370" s="1"/>
      <c r="G370" s="100" t="str">
        <f>Data!A28</f>
        <v>I26</v>
      </c>
      <c r="H370" s="130" t="str">
        <f>Data!B28</f>
        <v>please provide a definition of the indicator…</v>
      </c>
      <c r="I370" s="1"/>
      <c r="J370" s="12"/>
      <c r="K370" s="1"/>
      <c r="L370" s="1"/>
      <c r="M370" s="1"/>
      <c r="N370" s="321"/>
      <c r="O370" s="321"/>
      <c r="P370" s="1"/>
      <c r="Q370" s="7"/>
      <c r="R370" s="21"/>
      <c r="S370" s="22"/>
      <c r="T370" s="22"/>
      <c r="U370" s="22"/>
      <c r="V370" s="7"/>
    </row>
    <row r="371" spans="6:22" x14ac:dyDescent="0.2">
      <c r="F371" s="1"/>
      <c r="G371" s="6"/>
      <c r="H371" s="1"/>
      <c r="I371" s="1"/>
      <c r="J371" s="1"/>
      <c r="K371" s="1"/>
      <c r="L371" s="1"/>
      <c r="M371" s="1"/>
      <c r="N371" s="29"/>
      <c r="O371" s="17"/>
      <c r="P371" s="1"/>
      <c r="Q371" s="7"/>
      <c r="R371" s="21"/>
      <c r="S371" s="22"/>
      <c r="T371" s="22"/>
      <c r="U371" s="22"/>
      <c r="V371" s="7"/>
    </row>
    <row r="372" spans="6:22" x14ac:dyDescent="0.2">
      <c r="F372" s="1"/>
      <c r="G372" s="95"/>
      <c r="H372" s="1"/>
      <c r="I372" s="98"/>
      <c r="J372" s="6" t="s">
        <v>97</v>
      </c>
      <c r="K372" s="492"/>
      <c r="L372" s="493"/>
      <c r="M372" s="493"/>
      <c r="N372" s="493"/>
      <c r="O372" s="494"/>
      <c r="P372" s="1"/>
      <c r="Q372" s="7"/>
      <c r="R372" s="21"/>
      <c r="S372" s="22"/>
      <c r="T372" s="22"/>
      <c r="U372" s="22"/>
      <c r="V372" s="7"/>
    </row>
    <row r="373" spans="6:22" x14ac:dyDescent="0.2">
      <c r="F373" s="1"/>
      <c r="G373" s="1"/>
      <c r="H373" s="1"/>
      <c r="I373" s="14"/>
      <c r="J373" s="1"/>
      <c r="K373" s="1"/>
      <c r="L373" s="1"/>
      <c r="M373" s="1"/>
      <c r="N373" s="1"/>
      <c r="O373" s="128"/>
      <c r="P373" s="1"/>
      <c r="Q373" s="7"/>
      <c r="R373" s="21"/>
      <c r="S373" s="22"/>
      <c r="T373" s="22"/>
      <c r="U373" s="22"/>
      <c r="V373" s="7"/>
    </row>
    <row r="374" spans="6:22" x14ac:dyDescent="0.2">
      <c r="F374" s="1"/>
      <c r="G374" s="1"/>
      <c r="H374" s="1"/>
      <c r="I374" s="98"/>
      <c r="J374" s="99" t="s">
        <v>269</v>
      </c>
      <c r="K374" s="482"/>
      <c r="L374" s="483"/>
      <c r="M374" s="483"/>
      <c r="N374" s="483"/>
      <c r="O374" s="484"/>
      <c r="P374" s="1"/>
      <c r="Q374" s="7"/>
      <c r="R374" s="21"/>
      <c r="S374" s="22"/>
      <c r="T374" s="22"/>
      <c r="U374" s="22"/>
      <c r="V374" s="7"/>
    </row>
    <row r="375" spans="6:22" x14ac:dyDescent="0.2">
      <c r="F375" s="1"/>
      <c r="G375" s="1"/>
      <c r="H375" s="1"/>
      <c r="I375" s="98"/>
      <c r="J375" s="99"/>
      <c r="K375" s="485"/>
      <c r="L375" s="486"/>
      <c r="M375" s="486"/>
      <c r="N375" s="486"/>
      <c r="O375" s="487"/>
      <c r="P375" s="1"/>
      <c r="Q375" s="7"/>
      <c r="R375" s="21"/>
      <c r="S375" s="22"/>
      <c r="T375" s="22"/>
      <c r="U375" s="22"/>
      <c r="V375" s="7"/>
    </row>
    <row r="376" spans="6:22" x14ac:dyDescent="0.2">
      <c r="F376" s="1"/>
      <c r="G376" s="1"/>
      <c r="H376" s="1"/>
      <c r="I376" s="98"/>
      <c r="J376" s="99"/>
      <c r="K376" s="488"/>
      <c r="L376" s="489"/>
      <c r="M376" s="489"/>
      <c r="N376" s="489"/>
      <c r="O376" s="490"/>
      <c r="P376" s="1"/>
      <c r="Q376" s="7"/>
      <c r="R376" s="21"/>
      <c r="S376" s="22"/>
      <c r="T376" s="22"/>
      <c r="U376" s="22"/>
      <c r="V376" s="7"/>
    </row>
    <row r="377" spans="6:22" x14ac:dyDescent="0.2">
      <c r="F377" s="1"/>
      <c r="G377" s="1"/>
      <c r="H377" s="1"/>
      <c r="I377" s="14"/>
      <c r="J377" s="1"/>
      <c r="K377" s="1"/>
      <c r="L377" s="1"/>
      <c r="M377" s="1"/>
      <c r="N377" s="1"/>
      <c r="O377" s="128"/>
      <c r="P377" s="1"/>
      <c r="Q377" s="7"/>
      <c r="R377" s="21"/>
      <c r="S377" s="22"/>
      <c r="T377" s="22"/>
      <c r="U377" s="22"/>
      <c r="V377" s="7"/>
    </row>
    <row r="378" spans="6:22" x14ac:dyDescent="0.2">
      <c r="F378" s="1"/>
      <c r="G378" s="12"/>
      <c r="H378" s="1"/>
      <c r="I378" s="98"/>
      <c r="J378" s="99" t="s">
        <v>98</v>
      </c>
      <c r="K378" s="492" t="s">
        <v>76</v>
      </c>
      <c r="L378" s="494"/>
      <c r="M378" s="1"/>
      <c r="N378" s="29"/>
      <c r="O378" s="17"/>
      <c r="P378" s="1"/>
      <c r="Q378" s="7"/>
      <c r="R378" s="21"/>
      <c r="S378" s="22"/>
      <c r="T378" s="22"/>
      <c r="U378" s="22"/>
      <c r="V378" s="7"/>
    </row>
    <row r="379" spans="6:22" x14ac:dyDescent="0.2">
      <c r="F379" s="1"/>
      <c r="G379" s="1"/>
      <c r="H379" s="1"/>
      <c r="I379" s="1"/>
      <c r="J379" s="1"/>
      <c r="K379" s="1"/>
      <c r="L379" s="1"/>
      <c r="M379" s="1"/>
      <c r="N379" s="1"/>
      <c r="O379" s="1"/>
      <c r="P379" s="1"/>
      <c r="Q379" s="7"/>
      <c r="R379" s="21"/>
      <c r="S379" s="22"/>
      <c r="T379" s="22"/>
      <c r="U379" s="22"/>
      <c r="V379" s="7"/>
    </row>
    <row r="380" spans="6:22" x14ac:dyDescent="0.2">
      <c r="F380" s="1"/>
      <c r="G380" s="1"/>
      <c r="H380" s="1"/>
      <c r="I380" s="1"/>
      <c r="J380" s="1"/>
      <c r="K380" s="1"/>
      <c r="L380" s="1"/>
      <c r="M380" s="1"/>
      <c r="N380" s="1"/>
      <c r="O380" s="1"/>
      <c r="P380" s="1"/>
      <c r="Q380" s="7"/>
      <c r="R380" s="21"/>
      <c r="S380" s="22"/>
      <c r="T380" s="22"/>
      <c r="U380" s="22"/>
      <c r="V380" s="7"/>
    </row>
    <row r="381" spans="6:22" x14ac:dyDescent="0.2">
      <c r="F381" s="1"/>
      <c r="G381" s="100" t="str">
        <f>Data!A29</f>
        <v>I27</v>
      </c>
      <c r="H381" s="130" t="str">
        <f>Data!B29</f>
        <v>please provide a definition of the indicator…</v>
      </c>
      <c r="I381" s="1"/>
      <c r="J381" s="12"/>
      <c r="K381" s="1"/>
      <c r="L381" s="1"/>
      <c r="M381" s="1"/>
      <c r="N381" s="321"/>
      <c r="O381" s="321"/>
      <c r="P381" s="1"/>
      <c r="Q381" s="7"/>
      <c r="R381" s="21"/>
      <c r="S381" s="22"/>
      <c r="T381" s="22"/>
      <c r="U381" s="22"/>
      <c r="V381" s="7"/>
    </row>
    <row r="382" spans="6:22" x14ac:dyDescent="0.2">
      <c r="F382" s="1"/>
      <c r="G382" s="6"/>
      <c r="H382" s="1"/>
      <c r="I382" s="1"/>
      <c r="J382" s="1"/>
      <c r="K382" s="1"/>
      <c r="L382" s="1"/>
      <c r="M382" s="1"/>
      <c r="N382" s="29"/>
      <c r="O382" s="17"/>
      <c r="P382" s="1"/>
      <c r="Q382" s="7"/>
      <c r="R382" s="21"/>
      <c r="S382" s="22"/>
      <c r="T382" s="22"/>
      <c r="U382" s="22"/>
      <c r="V382" s="7"/>
    </row>
    <row r="383" spans="6:22" x14ac:dyDescent="0.2">
      <c r="F383" s="1"/>
      <c r="G383" s="95"/>
      <c r="H383" s="1"/>
      <c r="I383" s="98"/>
      <c r="J383" s="6" t="s">
        <v>97</v>
      </c>
      <c r="K383" s="492"/>
      <c r="L383" s="493"/>
      <c r="M383" s="493"/>
      <c r="N383" s="493"/>
      <c r="O383" s="494"/>
      <c r="P383" s="1"/>
      <c r="Q383" s="7"/>
      <c r="R383" s="21"/>
      <c r="S383" s="22"/>
      <c r="T383" s="22"/>
      <c r="U383" s="22"/>
      <c r="V383" s="7"/>
    </row>
    <row r="384" spans="6:22" x14ac:dyDescent="0.2">
      <c r="F384" s="1"/>
      <c r="G384" s="1"/>
      <c r="H384" s="1"/>
      <c r="I384" s="14"/>
      <c r="J384" s="1"/>
      <c r="K384" s="1"/>
      <c r="L384" s="1"/>
      <c r="M384" s="1"/>
      <c r="N384" s="1"/>
      <c r="O384" s="128"/>
      <c r="P384" s="1"/>
      <c r="Q384" s="7"/>
      <c r="R384" s="21"/>
      <c r="S384" s="22"/>
      <c r="T384" s="22"/>
      <c r="U384" s="22"/>
      <c r="V384" s="7"/>
    </row>
    <row r="385" spans="6:22" x14ac:dyDescent="0.2">
      <c r="F385" s="1"/>
      <c r="G385" s="1"/>
      <c r="H385" s="1"/>
      <c r="I385" s="98"/>
      <c r="J385" s="99" t="s">
        <v>269</v>
      </c>
      <c r="K385" s="482"/>
      <c r="L385" s="483"/>
      <c r="M385" s="483"/>
      <c r="N385" s="483"/>
      <c r="O385" s="484"/>
      <c r="P385" s="1"/>
      <c r="Q385" s="7"/>
      <c r="R385" s="21"/>
      <c r="S385" s="22"/>
      <c r="T385" s="22"/>
      <c r="U385" s="22"/>
      <c r="V385" s="7"/>
    </row>
    <row r="386" spans="6:22" x14ac:dyDescent="0.2">
      <c r="F386" s="1"/>
      <c r="G386" s="1"/>
      <c r="H386" s="1"/>
      <c r="I386" s="98"/>
      <c r="J386" s="99"/>
      <c r="K386" s="485"/>
      <c r="L386" s="486"/>
      <c r="M386" s="486"/>
      <c r="N386" s="486"/>
      <c r="O386" s="487"/>
      <c r="P386" s="1"/>
      <c r="Q386" s="7"/>
      <c r="R386" s="21"/>
      <c r="S386" s="22"/>
      <c r="T386" s="22"/>
      <c r="U386" s="22"/>
      <c r="V386" s="7"/>
    </row>
    <row r="387" spans="6:22" x14ac:dyDescent="0.2">
      <c r="F387" s="1"/>
      <c r="G387" s="1"/>
      <c r="H387" s="1"/>
      <c r="I387" s="98"/>
      <c r="J387" s="99"/>
      <c r="K387" s="488"/>
      <c r="L387" s="489"/>
      <c r="M387" s="489"/>
      <c r="N387" s="489"/>
      <c r="O387" s="490"/>
      <c r="P387" s="1"/>
      <c r="Q387" s="7"/>
      <c r="R387" s="21"/>
      <c r="S387" s="22"/>
      <c r="T387" s="22"/>
      <c r="U387" s="22"/>
      <c r="V387" s="7"/>
    </row>
    <row r="388" spans="6:22" x14ac:dyDescent="0.2">
      <c r="F388" s="1"/>
      <c r="G388" s="1"/>
      <c r="H388" s="1"/>
      <c r="I388" s="14"/>
      <c r="J388" s="1"/>
      <c r="K388" s="1"/>
      <c r="L388" s="1"/>
      <c r="M388" s="1"/>
      <c r="N388" s="1"/>
      <c r="O388" s="128"/>
      <c r="P388" s="1"/>
      <c r="Q388" s="7"/>
      <c r="R388" s="21"/>
      <c r="S388" s="22"/>
      <c r="T388" s="22"/>
      <c r="U388" s="22"/>
      <c r="V388" s="7"/>
    </row>
    <row r="389" spans="6:22" x14ac:dyDescent="0.2">
      <c r="F389" s="1"/>
      <c r="G389" s="12"/>
      <c r="H389" s="1"/>
      <c r="I389" s="98"/>
      <c r="J389" s="99" t="s">
        <v>98</v>
      </c>
      <c r="K389" s="492" t="s">
        <v>76</v>
      </c>
      <c r="L389" s="494"/>
      <c r="M389" s="1"/>
      <c r="N389" s="29"/>
      <c r="O389" s="17"/>
      <c r="P389" s="1"/>
      <c r="Q389" s="7"/>
      <c r="R389" s="21"/>
      <c r="S389" s="22"/>
      <c r="T389" s="22"/>
      <c r="U389" s="22"/>
      <c r="V389" s="7"/>
    </row>
    <row r="390" spans="6:22" x14ac:dyDescent="0.2">
      <c r="F390" s="1"/>
      <c r="G390" s="12"/>
      <c r="H390" s="1"/>
      <c r="I390" s="98"/>
      <c r="J390" s="99"/>
      <c r="K390" s="84"/>
      <c r="L390" s="84"/>
      <c r="M390" s="1"/>
      <c r="N390" s="129"/>
      <c r="O390" s="129"/>
      <c r="P390" s="1"/>
      <c r="Q390" s="7"/>
      <c r="R390" s="21"/>
      <c r="S390" s="22"/>
      <c r="T390" s="22"/>
      <c r="U390" s="22"/>
      <c r="V390" s="7"/>
    </row>
    <row r="391" spans="6:22" x14ac:dyDescent="0.2">
      <c r="F391" s="1"/>
      <c r="G391" s="12"/>
      <c r="H391" s="1"/>
      <c r="I391" s="98"/>
      <c r="J391" s="99"/>
      <c r="K391" s="84"/>
      <c r="L391" s="84"/>
      <c r="M391" s="1"/>
      <c r="N391" s="129"/>
      <c r="O391" s="129"/>
      <c r="P391" s="1"/>
      <c r="Q391" s="7"/>
      <c r="R391" s="21"/>
      <c r="S391" s="22"/>
      <c r="T391" s="22"/>
      <c r="U391" s="22"/>
      <c r="V391" s="7"/>
    </row>
    <row r="392" spans="6:22" x14ac:dyDescent="0.2">
      <c r="F392" s="1"/>
      <c r="G392" s="12"/>
      <c r="H392" s="1"/>
      <c r="I392" s="98"/>
      <c r="J392" s="99"/>
      <c r="K392" s="84"/>
      <c r="L392" s="84"/>
      <c r="M392" s="1"/>
      <c r="N392" s="129"/>
      <c r="O392" s="129"/>
      <c r="P392" s="1"/>
      <c r="Q392" s="7"/>
      <c r="R392" s="21"/>
      <c r="S392" s="22"/>
      <c r="T392" s="22"/>
      <c r="U392" s="22"/>
      <c r="V392" s="7"/>
    </row>
    <row r="393" spans="6:22" x14ac:dyDescent="0.2">
      <c r="F393" s="1"/>
      <c r="G393" s="474" t="str">
        <f>Data!BE30</f>
        <v>Result 13 - Please describe the intended result…</v>
      </c>
      <c r="H393" s="474"/>
      <c r="I393" s="474"/>
      <c r="J393" s="474"/>
      <c r="K393" s="474"/>
      <c r="L393" s="474"/>
      <c r="M393" s="474"/>
      <c r="N393" s="474"/>
      <c r="O393" s="474"/>
      <c r="P393" s="1"/>
      <c r="Q393" s="7"/>
      <c r="R393" s="21"/>
      <c r="S393" s="22"/>
      <c r="T393" s="22"/>
      <c r="U393" s="22"/>
      <c r="V393" s="7"/>
    </row>
    <row r="394" spans="6:22" x14ac:dyDescent="0.2">
      <c r="F394" s="1"/>
      <c r="G394" s="474"/>
      <c r="H394" s="474"/>
      <c r="I394" s="474"/>
      <c r="J394" s="474"/>
      <c r="K394" s="474"/>
      <c r="L394" s="474"/>
      <c r="M394" s="474"/>
      <c r="N394" s="474"/>
      <c r="O394" s="474"/>
      <c r="P394" s="1"/>
      <c r="Q394" s="7"/>
      <c r="R394" s="21"/>
      <c r="S394" s="22"/>
      <c r="T394" s="22"/>
      <c r="U394" s="22"/>
      <c r="V394" s="7"/>
    </row>
    <row r="395" spans="6:22" x14ac:dyDescent="0.2">
      <c r="F395" s="1"/>
      <c r="G395" s="6"/>
      <c r="H395" s="1"/>
      <c r="I395" s="12"/>
      <c r="J395" s="1"/>
      <c r="K395" s="1"/>
      <c r="L395" s="1"/>
      <c r="M395" s="1"/>
      <c r="N395" s="129"/>
      <c r="O395" s="129"/>
      <c r="P395" s="1"/>
      <c r="Q395" s="7"/>
      <c r="R395" s="21"/>
      <c r="S395" s="22"/>
      <c r="T395" s="22"/>
      <c r="U395" s="22"/>
      <c r="V395" s="7"/>
    </row>
    <row r="396" spans="6:22" x14ac:dyDescent="0.2">
      <c r="F396" s="1"/>
      <c r="G396" s="1"/>
      <c r="H396" s="1"/>
      <c r="I396" s="1"/>
      <c r="J396" s="1"/>
      <c r="K396" s="1"/>
      <c r="L396" s="1"/>
      <c r="M396" s="1"/>
      <c r="N396" s="1"/>
      <c r="O396" s="1"/>
      <c r="P396" s="1"/>
      <c r="Q396" s="7"/>
      <c r="R396" s="21"/>
      <c r="S396" s="22"/>
      <c r="T396" s="22"/>
      <c r="U396" s="22"/>
      <c r="V396" s="7"/>
    </row>
    <row r="397" spans="6:22" x14ac:dyDescent="0.2">
      <c r="F397" s="1"/>
      <c r="G397" s="100" t="str">
        <f>Data!A30</f>
        <v>I28</v>
      </c>
      <c r="H397" s="130" t="str">
        <f>Data!B30</f>
        <v>please provide a definition of the indicator…</v>
      </c>
      <c r="I397" s="1"/>
      <c r="J397" s="12"/>
      <c r="K397" s="1"/>
      <c r="L397" s="1"/>
      <c r="M397" s="1"/>
      <c r="N397" s="321"/>
      <c r="O397" s="321"/>
      <c r="P397" s="1"/>
      <c r="Q397" s="7"/>
      <c r="R397" s="21"/>
      <c r="S397" s="22"/>
      <c r="T397" s="22"/>
      <c r="U397" s="22"/>
      <c r="V397" s="7"/>
    </row>
    <row r="398" spans="6:22" x14ac:dyDescent="0.2">
      <c r="F398" s="1"/>
      <c r="G398" s="6"/>
      <c r="H398" s="1"/>
      <c r="I398" s="1"/>
      <c r="J398" s="1"/>
      <c r="K398" s="1"/>
      <c r="L398" s="1"/>
      <c r="M398" s="1"/>
      <c r="N398" s="29"/>
      <c r="O398" s="17"/>
      <c r="P398" s="1"/>
      <c r="Q398" s="7"/>
      <c r="R398" s="21"/>
      <c r="S398" s="22"/>
      <c r="T398" s="22"/>
      <c r="U398" s="22"/>
      <c r="V398" s="7"/>
    </row>
    <row r="399" spans="6:22" x14ac:dyDescent="0.2">
      <c r="F399" s="1"/>
      <c r="G399" s="95"/>
      <c r="H399" s="1"/>
      <c r="I399" s="98"/>
      <c r="J399" s="6" t="s">
        <v>97</v>
      </c>
      <c r="K399" s="492"/>
      <c r="L399" s="493"/>
      <c r="M399" s="493"/>
      <c r="N399" s="493"/>
      <c r="O399" s="494"/>
      <c r="P399" s="1"/>
      <c r="Q399" s="7"/>
      <c r="R399" s="21"/>
      <c r="S399" s="22"/>
      <c r="T399" s="22"/>
      <c r="U399" s="22"/>
      <c r="V399" s="7"/>
    </row>
    <row r="400" spans="6:22" x14ac:dyDescent="0.2">
      <c r="F400" s="1"/>
      <c r="G400" s="1"/>
      <c r="H400" s="1"/>
      <c r="I400" s="14"/>
      <c r="J400" s="1"/>
      <c r="K400" s="1"/>
      <c r="L400" s="1"/>
      <c r="M400" s="1"/>
      <c r="N400" s="1"/>
      <c r="O400" s="128"/>
      <c r="P400" s="1"/>
      <c r="Q400" s="7"/>
      <c r="R400" s="21"/>
      <c r="S400" s="22"/>
      <c r="T400" s="22"/>
      <c r="U400" s="22"/>
      <c r="V400" s="7"/>
    </row>
    <row r="401" spans="6:22" x14ac:dyDescent="0.2">
      <c r="F401" s="1"/>
      <c r="G401" s="1"/>
      <c r="H401" s="1"/>
      <c r="I401" s="98"/>
      <c r="J401" s="99" t="s">
        <v>269</v>
      </c>
      <c r="K401" s="482"/>
      <c r="L401" s="483"/>
      <c r="M401" s="483"/>
      <c r="N401" s="483"/>
      <c r="O401" s="484"/>
      <c r="P401" s="1"/>
      <c r="Q401" s="7"/>
      <c r="R401" s="21"/>
      <c r="S401" s="22"/>
      <c r="T401" s="22"/>
      <c r="U401" s="22"/>
      <c r="V401" s="7"/>
    </row>
    <row r="402" spans="6:22" x14ac:dyDescent="0.2">
      <c r="F402" s="1"/>
      <c r="G402" s="1"/>
      <c r="H402" s="1"/>
      <c r="I402" s="98"/>
      <c r="J402" s="99"/>
      <c r="K402" s="485"/>
      <c r="L402" s="486"/>
      <c r="M402" s="486"/>
      <c r="N402" s="486"/>
      <c r="O402" s="487"/>
      <c r="P402" s="1"/>
      <c r="Q402" s="7"/>
      <c r="R402" s="21"/>
      <c r="S402" s="22"/>
      <c r="T402" s="22"/>
      <c r="U402" s="22"/>
      <c r="V402" s="7"/>
    </row>
    <row r="403" spans="6:22" x14ac:dyDescent="0.2">
      <c r="F403" s="1"/>
      <c r="G403" s="1"/>
      <c r="H403" s="1"/>
      <c r="I403" s="98"/>
      <c r="J403" s="99"/>
      <c r="K403" s="488"/>
      <c r="L403" s="489"/>
      <c r="M403" s="489"/>
      <c r="N403" s="489"/>
      <c r="O403" s="490"/>
      <c r="P403" s="1"/>
      <c r="Q403" s="7"/>
      <c r="R403" s="21"/>
      <c r="S403" s="22"/>
      <c r="T403" s="22"/>
      <c r="U403" s="22"/>
      <c r="V403" s="7"/>
    </row>
    <row r="404" spans="6:22" x14ac:dyDescent="0.2">
      <c r="F404" s="1"/>
      <c r="G404" s="1"/>
      <c r="H404" s="1"/>
      <c r="I404" s="14"/>
      <c r="J404" s="1"/>
      <c r="K404" s="1"/>
      <c r="L404" s="1"/>
      <c r="M404" s="1"/>
      <c r="N404" s="1"/>
      <c r="O404" s="128"/>
      <c r="P404" s="1"/>
      <c r="Q404" s="7"/>
      <c r="R404" s="21"/>
      <c r="S404" s="22"/>
      <c r="T404" s="22"/>
      <c r="U404" s="22"/>
      <c r="V404" s="7"/>
    </row>
    <row r="405" spans="6:22" x14ac:dyDescent="0.2">
      <c r="F405" s="1"/>
      <c r="G405" s="12"/>
      <c r="H405" s="1"/>
      <c r="I405" s="98"/>
      <c r="J405" s="99" t="s">
        <v>98</v>
      </c>
      <c r="K405" s="492" t="s">
        <v>76</v>
      </c>
      <c r="L405" s="494"/>
      <c r="M405" s="1"/>
      <c r="N405" s="29"/>
      <c r="O405" s="17"/>
      <c r="P405" s="1"/>
      <c r="Q405" s="7"/>
      <c r="R405" s="21"/>
      <c r="S405" s="22"/>
      <c r="T405" s="22"/>
      <c r="U405" s="22"/>
      <c r="V405" s="7"/>
    </row>
    <row r="406" spans="6:22" x14ac:dyDescent="0.2">
      <c r="F406" s="1"/>
      <c r="G406" s="1"/>
      <c r="H406" s="1"/>
      <c r="I406" s="1"/>
      <c r="J406" s="1"/>
      <c r="K406" s="1"/>
      <c r="L406" s="1"/>
      <c r="M406" s="1"/>
      <c r="N406" s="1"/>
      <c r="O406" s="1"/>
      <c r="P406" s="1"/>
      <c r="Q406" s="7"/>
      <c r="R406" s="21"/>
      <c r="S406" s="22"/>
      <c r="T406" s="22"/>
      <c r="U406" s="22"/>
      <c r="V406" s="7"/>
    </row>
    <row r="407" spans="6:22" x14ac:dyDescent="0.2">
      <c r="F407" s="1"/>
      <c r="G407" s="1"/>
      <c r="H407" s="1"/>
      <c r="I407" s="1"/>
      <c r="J407" s="1"/>
      <c r="K407" s="1"/>
      <c r="L407" s="1"/>
      <c r="M407" s="1"/>
      <c r="N407" s="1"/>
      <c r="O407" s="1"/>
      <c r="P407" s="1"/>
      <c r="Q407" s="7"/>
      <c r="R407" s="21"/>
      <c r="S407" s="22"/>
      <c r="T407" s="22"/>
      <c r="U407" s="22"/>
      <c r="V407" s="7"/>
    </row>
    <row r="408" spans="6:22" x14ac:dyDescent="0.2">
      <c r="F408" s="1"/>
      <c r="G408" s="100" t="str">
        <f>Data!A31</f>
        <v>I29</v>
      </c>
      <c r="H408" s="130" t="str">
        <f>Data!B31</f>
        <v>please provide a definition of the indicator…</v>
      </c>
      <c r="I408" s="1"/>
      <c r="J408" s="12"/>
      <c r="K408" s="1"/>
      <c r="L408" s="1"/>
      <c r="M408" s="1"/>
      <c r="N408" s="321"/>
      <c r="O408" s="321"/>
      <c r="P408" s="1"/>
      <c r="Q408" s="7"/>
      <c r="R408" s="21"/>
      <c r="S408" s="22"/>
      <c r="T408" s="22"/>
      <c r="U408" s="22"/>
      <c r="V408" s="7"/>
    </row>
    <row r="409" spans="6:22" x14ac:dyDescent="0.2">
      <c r="F409" s="1"/>
      <c r="G409" s="6"/>
      <c r="H409" s="1"/>
      <c r="I409" s="1"/>
      <c r="J409" s="1"/>
      <c r="K409" s="1"/>
      <c r="L409" s="1"/>
      <c r="M409" s="1"/>
      <c r="N409" s="29"/>
      <c r="O409" s="17"/>
      <c r="P409" s="1"/>
      <c r="Q409" s="7"/>
      <c r="R409" s="21"/>
      <c r="S409" s="22"/>
      <c r="T409" s="22"/>
      <c r="U409" s="22"/>
      <c r="V409" s="7"/>
    </row>
    <row r="410" spans="6:22" x14ac:dyDescent="0.2">
      <c r="F410" s="1"/>
      <c r="G410" s="95"/>
      <c r="H410" s="1"/>
      <c r="I410" s="98"/>
      <c r="J410" s="6" t="s">
        <v>97</v>
      </c>
      <c r="K410" s="492"/>
      <c r="L410" s="493"/>
      <c r="M410" s="493"/>
      <c r="N410" s="493"/>
      <c r="O410" s="494"/>
      <c r="P410" s="1"/>
      <c r="Q410" s="7"/>
      <c r="R410" s="21"/>
      <c r="S410" s="22"/>
      <c r="T410" s="22"/>
      <c r="U410" s="22"/>
      <c r="V410" s="7"/>
    </row>
    <row r="411" spans="6:22" x14ac:dyDescent="0.2">
      <c r="F411" s="1"/>
      <c r="G411" s="1"/>
      <c r="H411" s="1"/>
      <c r="I411" s="14"/>
      <c r="J411" s="1"/>
      <c r="K411" s="1"/>
      <c r="L411" s="1"/>
      <c r="M411" s="1"/>
      <c r="N411" s="1"/>
      <c r="O411" s="128"/>
      <c r="P411" s="1"/>
      <c r="Q411" s="7"/>
      <c r="R411" s="21"/>
      <c r="S411" s="22"/>
      <c r="T411" s="22"/>
      <c r="U411" s="22"/>
      <c r="V411" s="7"/>
    </row>
    <row r="412" spans="6:22" x14ac:dyDescent="0.2">
      <c r="F412" s="1"/>
      <c r="G412" s="1"/>
      <c r="H412" s="1"/>
      <c r="I412" s="98"/>
      <c r="J412" s="99" t="s">
        <v>269</v>
      </c>
      <c r="K412" s="482"/>
      <c r="L412" s="483"/>
      <c r="M412" s="483"/>
      <c r="N412" s="483"/>
      <c r="O412" s="484"/>
      <c r="P412" s="1"/>
      <c r="Q412" s="7"/>
      <c r="R412" s="21"/>
      <c r="S412" s="22"/>
      <c r="T412" s="22"/>
      <c r="U412" s="22"/>
      <c r="V412" s="7"/>
    </row>
    <row r="413" spans="6:22" x14ac:dyDescent="0.2">
      <c r="F413" s="1"/>
      <c r="G413" s="1"/>
      <c r="H413" s="1"/>
      <c r="I413" s="98"/>
      <c r="J413" s="99"/>
      <c r="K413" s="485"/>
      <c r="L413" s="486"/>
      <c r="M413" s="486"/>
      <c r="N413" s="486"/>
      <c r="O413" s="487"/>
      <c r="P413" s="1"/>
      <c r="Q413" s="7"/>
      <c r="R413" s="21"/>
      <c r="S413" s="22"/>
      <c r="T413" s="22"/>
      <c r="U413" s="22"/>
      <c r="V413" s="7"/>
    </row>
    <row r="414" spans="6:22" x14ac:dyDescent="0.2">
      <c r="F414" s="1"/>
      <c r="G414" s="1"/>
      <c r="H414" s="1"/>
      <c r="I414" s="98"/>
      <c r="J414" s="99"/>
      <c r="K414" s="488"/>
      <c r="L414" s="489"/>
      <c r="M414" s="489"/>
      <c r="N414" s="489"/>
      <c r="O414" s="490"/>
      <c r="P414" s="1"/>
      <c r="Q414" s="7"/>
      <c r="R414" s="21"/>
      <c r="S414" s="22"/>
      <c r="T414" s="22"/>
      <c r="U414" s="22"/>
      <c r="V414" s="7"/>
    </row>
    <row r="415" spans="6:22" x14ac:dyDescent="0.2">
      <c r="F415" s="1"/>
      <c r="G415" s="1"/>
      <c r="H415" s="1"/>
      <c r="I415" s="14"/>
      <c r="J415" s="1"/>
      <c r="K415" s="1"/>
      <c r="L415" s="1"/>
      <c r="M415" s="1"/>
      <c r="N415" s="1"/>
      <c r="O415" s="128"/>
      <c r="P415" s="1"/>
      <c r="Q415" s="7"/>
      <c r="R415" s="21"/>
      <c r="S415" s="22"/>
      <c r="T415" s="22"/>
      <c r="U415" s="22"/>
      <c r="V415" s="7"/>
    </row>
    <row r="416" spans="6:22" x14ac:dyDescent="0.2">
      <c r="F416" s="1"/>
      <c r="G416" s="12"/>
      <c r="H416" s="1"/>
      <c r="I416" s="98"/>
      <c r="J416" s="99" t="s">
        <v>98</v>
      </c>
      <c r="K416" s="492" t="s">
        <v>76</v>
      </c>
      <c r="L416" s="494"/>
      <c r="M416" s="1"/>
      <c r="N416" s="29"/>
      <c r="O416" s="17"/>
      <c r="P416" s="1"/>
      <c r="Q416" s="7"/>
      <c r="R416" s="21"/>
      <c r="S416" s="22"/>
      <c r="T416" s="22"/>
      <c r="U416" s="22"/>
      <c r="V416" s="7"/>
    </row>
    <row r="417" spans="6:22" x14ac:dyDescent="0.2">
      <c r="F417" s="1"/>
      <c r="G417" s="12"/>
      <c r="H417" s="1"/>
      <c r="I417" s="98"/>
      <c r="J417" s="99"/>
      <c r="K417" s="84"/>
      <c r="L417" s="84"/>
      <c r="M417" s="1"/>
      <c r="N417" s="129"/>
      <c r="O417" s="129"/>
      <c r="P417" s="1"/>
      <c r="Q417" s="7"/>
      <c r="R417" s="21"/>
      <c r="S417" s="22"/>
      <c r="T417" s="22"/>
      <c r="U417" s="22"/>
      <c r="V417" s="7"/>
    </row>
    <row r="418" spans="6:22" x14ac:dyDescent="0.2">
      <c r="F418" s="1"/>
      <c r="G418" s="12"/>
      <c r="H418" s="1"/>
      <c r="I418" s="98"/>
      <c r="J418" s="99"/>
      <c r="K418" s="84"/>
      <c r="L418" s="84"/>
      <c r="M418" s="1"/>
      <c r="N418" s="129"/>
      <c r="O418" s="129"/>
      <c r="P418" s="1"/>
      <c r="Q418" s="7"/>
      <c r="R418" s="21"/>
      <c r="S418" s="22"/>
      <c r="T418" s="22"/>
      <c r="U418" s="22"/>
      <c r="V418" s="7"/>
    </row>
    <row r="419" spans="6:22" x14ac:dyDescent="0.2">
      <c r="F419" s="1"/>
      <c r="G419" s="12"/>
      <c r="H419" s="1"/>
      <c r="I419" s="98"/>
      <c r="J419" s="99"/>
      <c r="K419" s="84"/>
      <c r="L419" s="84"/>
      <c r="M419" s="1"/>
      <c r="N419" s="129"/>
      <c r="O419" s="129"/>
      <c r="P419" s="1"/>
      <c r="Q419" s="7"/>
      <c r="R419" s="21"/>
      <c r="S419" s="22"/>
      <c r="T419" s="22"/>
      <c r="U419" s="22"/>
      <c r="V419" s="7"/>
    </row>
    <row r="420" spans="6:22" x14ac:dyDescent="0.2">
      <c r="F420" s="1"/>
      <c r="G420" s="474" t="str">
        <f>Data!BE32</f>
        <v>Result 14 - Please describe the intended result…</v>
      </c>
      <c r="H420" s="474"/>
      <c r="I420" s="474"/>
      <c r="J420" s="474"/>
      <c r="K420" s="474"/>
      <c r="L420" s="474"/>
      <c r="M420" s="474"/>
      <c r="N420" s="474"/>
      <c r="O420" s="474"/>
      <c r="P420" s="1"/>
      <c r="Q420" s="7"/>
      <c r="R420" s="21"/>
      <c r="S420" s="22"/>
      <c r="T420" s="22"/>
      <c r="U420" s="22"/>
      <c r="V420" s="7"/>
    </row>
    <row r="421" spans="6:22" x14ac:dyDescent="0.2">
      <c r="F421" s="1"/>
      <c r="G421" s="474"/>
      <c r="H421" s="474"/>
      <c r="I421" s="474"/>
      <c r="J421" s="474"/>
      <c r="K421" s="474"/>
      <c r="L421" s="474"/>
      <c r="M421" s="474"/>
      <c r="N421" s="474"/>
      <c r="O421" s="474"/>
      <c r="P421" s="1"/>
      <c r="Q421" s="7"/>
      <c r="R421" s="21"/>
      <c r="S421" s="22"/>
      <c r="T421" s="22"/>
      <c r="U421" s="22"/>
      <c r="V421" s="7"/>
    </row>
    <row r="422" spans="6:22" x14ac:dyDescent="0.2">
      <c r="F422" s="1"/>
      <c r="G422" s="6"/>
      <c r="H422" s="1"/>
      <c r="I422" s="12"/>
      <c r="J422" s="1"/>
      <c r="K422" s="1"/>
      <c r="L422" s="1"/>
      <c r="M422" s="1"/>
      <c r="N422" s="129"/>
      <c r="O422" s="129"/>
      <c r="P422" s="1"/>
      <c r="Q422" s="7"/>
      <c r="R422" s="21"/>
      <c r="S422" s="22"/>
      <c r="T422" s="22"/>
      <c r="U422" s="22"/>
      <c r="V422" s="7"/>
    </row>
    <row r="423" spans="6:22" x14ac:dyDescent="0.2">
      <c r="F423" s="1"/>
      <c r="G423" s="1"/>
      <c r="H423" s="1"/>
      <c r="I423" s="1"/>
      <c r="J423" s="1"/>
      <c r="K423" s="1"/>
      <c r="L423" s="1"/>
      <c r="M423" s="1"/>
      <c r="N423" s="1"/>
      <c r="O423" s="1"/>
      <c r="P423" s="1"/>
      <c r="Q423" s="7"/>
      <c r="R423" s="21"/>
      <c r="S423" s="22"/>
      <c r="T423" s="22"/>
      <c r="U423" s="22"/>
      <c r="V423" s="7"/>
    </row>
    <row r="424" spans="6:22" x14ac:dyDescent="0.2">
      <c r="F424" s="1"/>
      <c r="G424" s="100" t="str">
        <f>Data!A32</f>
        <v>I30</v>
      </c>
      <c r="H424" s="130" t="str">
        <f>Data!B32</f>
        <v>please provide a definition of the indicator…</v>
      </c>
      <c r="I424" s="1"/>
      <c r="J424" s="12"/>
      <c r="K424" s="1"/>
      <c r="L424" s="1"/>
      <c r="M424" s="1"/>
      <c r="N424" s="321"/>
      <c r="O424" s="321"/>
      <c r="P424" s="1"/>
      <c r="Q424" s="7"/>
      <c r="R424" s="21"/>
      <c r="S424" s="22"/>
      <c r="T424" s="22"/>
      <c r="U424" s="22"/>
      <c r="V424" s="7"/>
    </row>
    <row r="425" spans="6:22" x14ac:dyDescent="0.2">
      <c r="F425" s="1"/>
      <c r="G425" s="6"/>
      <c r="H425" s="1"/>
      <c r="I425" s="1"/>
      <c r="J425" s="1"/>
      <c r="K425" s="1"/>
      <c r="L425" s="1"/>
      <c r="M425" s="1"/>
      <c r="N425" s="29"/>
      <c r="O425" s="17"/>
      <c r="P425" s="1"/>
      <c r="Q425" s="7"/>
      <c r="R425" s="21"/>
      <c r="S425" s="22"/>
      <c r="T425" s="22"/>
      <c r="U425" s="22"/>
      <c r="V425" s="7"/>
    </row>
    <row r="426" spans="6:22" x14ac:dyDescent="0.2">
      <c r="F426" s="1"/>
      <c r="G426" s="95"/>
      <c r="H426" s="1"/>
      <c r="I426" s="98"/>
      <c r="J426" s="6" t="s">
        <v>97</v>
      </c>
      <c r="K426" s="492"/>
      <c r="L426" s="493"/>
      <c r="M426" s="493"/>
      <c r="N426" s="493"/>
      <c r="O426" s="494"/>
      <c r="P426" s="1"/>
      <c r="Q426" s="7"/>
      <c r="R426" s="21"/>
      <c r="S426" s="22"/>
      <c r="T426" s="22"/>
      <c r="U426" s="22"/>
      <c r="V426" s="7"/>
    </row>
    <row r="427" spans="6:22" x14ac:dyDescent="0.2">
      <c r="F427" s="1"/>
      <c r="G427" s="1"/>
      <c r="H427" s="1"/>
      <c r="I427" s="14"/>
      <c r="J427" s="1"/>
      <c r="K427" s="1"/>
      <c r="L427" s="1"/>
      <c r="M427" s="1"/>
      <c r="N427" s="1"/>
      <c r="O427" s="128"/>
      <c r="P427" s="1"/>
      <c r="Q427" s="7"/>
      <c r="R427" s="21"/>
      <c r="S427" s="22"/>
      <c r="T427" s="22"/>
      <c r="U427" s="22"/>
      <c r="V427" s="7"/>
    </row>
    <row r="428" spans="6:22" x14ac:dyDescent="0.2">
      <c r="F428" s="1"/>
      <c r="G428" s="1"/>
      <c r="H428" s="1"/>
      <c r="I428" s="98"/>
      <c r="J428" s="99" t="s">
        <v>269</v>
      </c>
      <c r="K428" s="482"/>
      <c r="L428" s="483"/>
      <c r="M428" s="483"/>
      <c r="N428" s="483"/>
      <c r="O428" s="484"/>
      <c r="P428" s="1"/>
      <c r="Q428" s="7"/>
      <c r="R428" s="21"/>
      <c r="S428" s="22"/>
      <c r="T428" s="22"/>
      <c r="U428" s="22"/>
      <c r="V428" s="7"/>
    </row>
    <row r="429" spans="6:22" x14ac:dyDescent="0.2">
      <c r="F429" s="1"/>
      <c r="G429" s="1"/>
      <c r="H429" s="1"/>
      <c r="I429" s="98"/>
      <c r="J429" s="99"/>
      <c r="K429" s="485"/>
      <c r="L429" s="486"/>
      <c r="M429" s="486"/>
      <c r="N429" s="486"/>
      <c r="O429" s="487"/>
      <c r="P429" s="1"/>
      <c r="Q429" s="7"/>
      <c r="R429" s="21"/>
      <c r="S429" s="22"/>
      <c r="T429" s="22"/>
      <c r="U429" s="22"/>
      <c r="V429" s="7"/>
    </row>
    <row r="430" spans="6:22" x14ac:dyDescent="0.2">
      <c r="F430" s="1"/>
      <c r="G430" s="1"/>
      <c r="H430" s="1"/>
      <c r="I430" s="98"/>
      <c r="J430" s="99"/>
      <c r="K430" s="488"/>
      <c r="L430" s="489"/>
      <c r="M430" s="489"/>
      <c r="N430" s="489"/>
      <c r="O430" s="490"/>
      <c r="P430" s="1"/>
      <c r="Q430" s="7"/>
      <c r="R430" s="21"/>
      <c r="S430" s="22"/>
      <c r="T430" s="22"/>
      <c r="U430" s="22"/>
      <c r="V430" s="7"/>
    </row>
    <row r="431" spans="6:22" x14ac:dyDescent="0.2">
      <c r="F431" s="1"/>
      <c r="G431" s="1"/>
      <c r="H431" s="1"/>
      <c r="I431" s="14"/>
      <c r="J431" s="1"/>
      <c r="K431" s="1"/>
      <c r="L431" s="1"/>
      <c r="M431" s="1"/>
      <c r="N431" s="1"/>
      <c r="O431" s="128"/>
      <c r="P431" s="1"/>
      <c r="Q431" s="7"/>
      <c r="R431" s="21"/>
      <c r="S431" s="22"/>
      <c r="T431" s="22"/>
      <c r="U431" s="22"/>
      <c r="V431" s="7"/>
    </row>
    <row r="432" spans="6:22" x14ac:dyDescent="0.2">
      <c r="F432" s="1"/>
      <c r="G432" s="12"/>
      <c r="H432" s="1"/>
      <c r="I432" s="98"/>
      <c r="J432" s="99" t="s">
        <v>98</v>
      </c>
      <c r="K432" s="492" t="s">
        <v>76</v>
      </c>
      <c r="L432" s="494"/>
      <c r="M432" s="1"/>
      <c r="N432" s="29"/>
      <c r="O432" s="17"/>
      <c r="P432" s="1"/>
      <c r="Q432" s="7"/>
      <c r="R432" s="21"/>
      <c r="S432" s="22"/>
      <c r="T432" s="22"/>
      <c r="U432" s="22"/>
      <c r="V432" s="7"/>
    </row>
    <row r="433" spans="6:22" x14ac:dyDescent="0.2">
      <c r="F433" s="1"/>
      <c r="G433" s="1"/>
      <c r="H433" s="1"/>
      <c r="I433" s="1"/>
      <c r="J433" s="1"/>
      <c r="K433" s="1"/>
      <c r="L433" s="1"/>
      <c r="M433" s="1"/>
      <c r="N433" s="1"/>
      <c r="O433" s="1"/>
      <c r="P433" s="1"/>
      <c r="Q433" s="7"/>
      <c r="R433" s="21"/>
      <c r="S433" s="22"/>
      <c r="T433" s="22"/>
      <c r="U433" s="22"/>
      <c r="V433" s="7"/>
    </row>
    <row r="434" spans="6:22" x14ac:dyDescent="0.2">
      <c r="F434" s="1"/>
      <c r="G434" s="1"/>
      <c r="H434" s="1"/>
      <c r="I434" s="1"/>
      <c r="J434" s="1"/>
      <c r="K434" s="1"/>
      <c r="L434" s="1"/>
      <c r="M434" s="1"/>
      <c r="N434" s="1"/>
      <c r="O434" s="1"/>
      <c r="P434" s="1"/>
      <c r="Q434" s="7"/>
      <c r="R434" s="21"/>
      <c r="S434" s="22"/>
      <c r="T434" s="22"/>
      <c r="U434" s="22"/>
      <c r="V434" s="7"/>
    </row>
    <row r="435" spans="6:22" x14ac:dyDescent="0.2">
      <c r="F435" s="1"/>
      <c r="G435" s="100" t="str">
        <f>Data!A33</f>
        <v>I31</v>
      </c>
      <c r="H435" s="130" t="str">
        <f>Data!B33</f>
        <v>please provide a definition of the indicator…</v>
      </c>
      <c r="I435" s="1"/>
      <c r="J435" s="12"/>
      <c r="K435" s="1"/>
      <c r="L435" s="1"/>
      <c r="M435" s="1"/>
      <c r="N435" s="321"/>
      <c r="O435" s="321"/>
      <c r="P435" s="1"/>
      <c r="Q435" s="7"/>
      <c r="R435" s="21"/>
      <c r="S435" s="22"/>
      <c r="T435" s="22"/>
      <c r="U435" s="22"/>
      <c r="V435" s="7"/>
    </row>
    <row r="436" spans="6:22" x14ac:dyDescent="0.2">
      <c r="F436" s="1"/>
      <c r="G436" s="6"/>
      <c r="H436" s="1"/>
      <c r="I436" s="1"/>
      <c r="J436" s="1"/>
      <c r="K436" s="1"/>
      <c r="L436" s="1"/>
      <c r="M436" s="1"/>
      <c r="N436" s="29"/>
      <c r="O436" s="17"/>
      <c r="P436" s="1"/>
      <c r="Q436" s="7"/>
      <c r="R436" s="21"/>
      <c r="S436" s="22"/>
      <c r="T436" s="22"/>
      <c r="U436" s="22"/>
      <c r="V436" s="7"/>
    </row>
    <row r="437" spans="6:22" x14ac:dyDescent="0.2">
      <c r="F437" s="1"/>
      <c r="G437" s="95"/>
      <c r="H437" s="1"/>
      <c r="I437" s="98"/>
      <c r="J437" s="6" t="s">
        <v>97</v>
      </c>
      <c r="K437" s="492"/>
      <c r="L437" s="493"/>
      <c r="M437" s="493"/>
      <c r="N437" s="493"/>
      <c r="O437" s="494"/>
      <c r="P437" s="1"/>
      <c r="Q437" s="7"/>
      <c r="R437" s="21"/>
      <c r="S437" s="22"/>
      <c r="T437" s="22"/>
      <c r="U437" s="22"/>
      <c r="V437" s="7"/>
    </row>
    <row r="438" spans="6:22" x14ac:dyDescent="0.2">
      <c r="F438" s="1"/>
      <c r="G438" s="1"/>
      <c r="H438" s="1"/>
      <c r="I438" s="14"/>
      <c r="J438" s="1"/>
      <c r="K438" s="1"/>
      <c r="L438" s="1"/>
      <c r="M438" s="1"/>
      <c r="N438" s="1"/>
      <c r="O438" s="128"/>
      <c r="P438" s="1"/>
      <c r="Q438" s="7"/>
      <c r="R438" s="21"/>
      <c r="S438" s="22"/>
      <c r="T438" s="22"/>
      <c r="U438" s="22"/>
      <c r="V438" s="7"/>
    </row>
    <row r="439" spans="6:22" x14ac:dyDescent="0.2">
      <c r="F439" s="1"/>
      <c r="G439" s="1"/>
      <c r="H439" s="1"/>
      <c r="I439" s="98"/>
      <c r="J439" s="99" t="s">
        <v>269</v>
      </c>
      <c r="K439" s="482"/>
      <c r="L439" s="483"/>
      <c r="M439" s="483"/>
      <c r="N439" s="483"/>
      <c r="O439" s="484"/>
      <c r="P439" s="1"/>
      <c r="Q439" s="7"/>
      <c r="R439" s="21"/>
      <c r="S439" s="22"/>
      <c r="T439" s="22"/>
      <c r="U439" s="22"/>
      <c r="V439" s="7"/>
    </row>
    <row r="440" spans="6:22" x14ac:dyDescent="0.2">
      <c r="F440" s="1"/>
      <c r="G440" s="1"/>
      <c r="H440" s="1"/>
      <c r="I440" s="98"/>
      <c r="J440" s="99"/>
      <c r="K440" s="485"/>
      <c r="L440" s="486"/>
      <c r="M440" s="486"/>
      <c r="N440" s="486"/>
      <c r="O440" s="487"/>
      <c r="P440" s="1"/>
      <c r="Q440" s="7"/>
      <c r="R440" s="21"/>
      <c r="S440" s="22"/>
      <c r="T440" s="22"/>
      <c r="U440" s="22"/>
      <c r="V440" s="7"/>
    </row>
    <row r="441" spans="6:22" x14ac:dyDescent="0.2">
      <c r="F441" s="1"/>
      <c r="G441" s="1"/>
      <c r="H441" s="1"/>
      <c r="I441" s="98"/>
      <c r="J441" s="99"/>
      <c r="K441" s="488"/>
      <c r="L441" s="489"/>
      <c r="M441" s="489"/>
      <c r="N441" s="489"/>
      <c r="O441" s="490"/>
      <c r="P441" s="1"/>
      <c r="Q441" s="7"/>
      <c r="R441" s="21"/>
      <c r="S441" s="22"/>
      <c r="T441" s="22"/>
      <c r="U441" s="22"/>
      <c r="V441" s="7"/>
    </row>
    <row r="442" spans="6:22" x14ac:dyDescent="0.2">
      <c r="F442" s="1"/>
      <c r="G442" s="1"/>
      <c r="H442" s="1"/>
      <c r="I442" s="14"/>
      <c r="J442" s="1"/>
      <c r="K442" s="1"/>
      <c r="L442" s="1"/>
      <c r="M442" s="1"/>
      <c r="N442" s="1"/>
      <c r="O442" s="128"/>
      <c r="P442" s="1"/>
      <c r="Q442" s="7"/>
      <c r="R442" s="21"/>
      <c r="S442" s="22"/>
      <c r="T442" s="22"/>
      <c r="U442" s="22"/>
      <c r="V442" s="7"/>
    </row>
    <row r="443" spans="6:22" x14ac:dyDescent="0.2">
      <c r="F443" s="1"/>
      <c r="G443" s="12"/>
      <c r="H443" s="1"/>
      <c r="I443" s="98"/>
      <c r="J443" s="99" t="s">
        <v>98</v>
      </c>
      <c r="K443" s="492" t="s">
        <v>76</v>
      </c>
      <c r="L443" s="494"/>
      <c r="M443" s="1"/>
      <c r="N443" s="29"/>
      <c r="O443" s="17"/>
      <c r="P443" s="1"/>
      <c r="Q443" s="7"/>
      <c r="R443" s="21"/>
      <c r="S443" s="22"/>
      <c r="T443" s="22"/>
      <c r="U443" s="22"/>
      <c r="V443" s="7"/>
    </row>
    <row r="444" spans="6:22" x14ac:dyDescent="0.2">
      <c r="F444" s="1"/>
      <c r="G444" s="12"/>
      <c r="H444" s="1"/>
      <c r="I444" s="98"/>
      <c r="J444" s="99"/>
      <c r="K444" s="84"/>
      <c r="L444" s="84"/>
      <c r="M444" s="1"/>
      <c r="N444" s="129"/>
      <c r="O444" s="129"/>
      <c r="P444" s="1"/>
      <c r="Q444" s="7"/>
      <c r="R444" s="21"/>
      <c r="S444" s="22"/>
      <c r="T444" s="22"/>
      <c r="U444" s="22"/>
      <c r="V444" s="7"/>
    </row>
    <row r="445" spans="6:22" x14ac:dyDescent="0.2">
      <c r="F445" s="1"/>
      <c r="G445" s="12"/>
      <c r="H445" s="1"/>
      <c r="I445" s="98"/>
      <c r="J445" s="99"/>
      <c r="K445" s="84"/>
      <c r="L445" s="84"/>
      <c r="M445" s="1"/>
      <c r="N445" s="129"/>
      <c r="O445" s="129"/>
      <c r="P445" s="1"/>
      <c r="Q445" s="7"/>
      <c r="R445" s="21"/>
      <c r="S445" s="22"/>
      <c r="T445" s="22"/>
      <c r="U445" s="22"/>
      <c r="V445" s="7"/>
    </row>
    <row r="446" spans="6:22" x14ac:dyDescent="0.2">
      <c r="F446" s="1"/>
      <c r="G446" s="12"/>
      <c r="H446" s="1"/>
      <c r="I446" s="98"/>
      <c r="J446" s="99"/>
      <c r="K446" s="84"/>
      <c r="L446" s="84"/>
      <c r="M446" s="1"/>
      <c r="N446" s="129"/>
      <c r="O446" s="129"/>
      <c r="P446" s="1"/>
      <c r="Q446" s="7"/>
      <c r="R446" s="21"/>
      <c r="S446" s="22"/>
      <c r="T446" s="22"/>
      <c r="U446" s="22"/>
      <c r="V446" s="7"/>
    </row>
    <row r="447" spans="6:22" x14ac:dyDescent="0.2">
      <c r="F447" s="1"/>
      <c r="G447" s="474" t="str">
        <f>Data!BE34</f>
        <v>Result 15 - Please describe the intended result…</v>
      </c>
      <c r="H447" s="474"/>
      <c r="I447" s="474"/>
      <c r="J447" s="474"/>
      <c r="K447" s="474"/>
      <c r="L447" s="474"/>
      <c r="M447" s="474"/>
      <c r="N447" s="474"/>
      <c r="O447" s="474"/>
      <c r="P447" s="1"/>
      <c r="Q447" s="7"/>
      <c r="R447" s="21"/>
      <c r="S447" s="22"/>
      <c r="T447" s="22"/>
      <c r="U447" s="22"/>
      <c r="V447" s="7"/>
    </row>
    <row r="448" spans="6:22" x14ac:dyDescent="0.2">
      <c r="F448" s="1"/>
      <c r="G448" s="474"/>
      <c r="H448" s="474"/>
      <c r="I448" s="474"/>
      <c r="J448" s="474"/>
      <c r="K448" s="474"/>
      <c r="L448" s="474"/>
      <c r="M448" s="474"/>
      <c r="N448" s="474"/>
      <c r="O448" s="474"/>
      <c r="P448" s="1"/>
      <c r="Q448" s="7"/>
      <c r="R448" s="21"/>
      <c r="S448" s="22"/>
      <c r="T448" s="22"/>
      <c r="U448" s="22"/>
      <c r="V448" s="7"/>
    </row>
    <row r="449" spans="6:22" x14ac:dyDescent="0.2">
      <c r="F449" s="1"/>
      <c r="G449" s="6"/>
      <c r="H449" s="1"/>
      <c r="I449" s="12"/>
      <c r="J449" s="1"/>
      <c r="K449" s="1"/>
      <c r="L449" s="1"/>
      <c r="M449" s="1"/>
      <c r="N449" s="129"/>
      <c r="O449" s="129"/>
      <c r="P449" s="1"/>
      <c r="Q449" s="7"/>
      <c r="R449" s="21"/>
      <c r="S449" s="22"/>
      <c r="T449" s="22"/>
      <c r="U449" s="22"/>
      <c r="V449" s="7"/>
    </row>
    <row r="450" spans="6:22" x14ac:dyDescent="0.2">
      <c r="F450" s="1"/>
      <c r="G450" s="1"/>
      <c r="H450" s="1"/>
      <c r="I450" s="1"/>
      <c r="J450" s="1"/>
      <c r="K450" s="1"/>
      <c r="L450" s="1"/>
      <c r="M450" s="1"/>
      <c r="N450" s="1"/>
      <c r="O450" s="1"/>
      <c r="P450" s="1"/>
      <c r="Q450" s="7"/>
      <c r="R450" s="21"/>
      <c r="S450" s="22"/>
      <c r="T450" s="22"/>
      <c r="U450" s="22"/>
      <c r="V450" s="7"/>
    </row>
    <row r="451" spans="6:22" x14ac:dyDescent="0.2">
      <c r="F451" s="1"/>
      <c r="G451" s="100" t="str">
        <f>Data!A34</f>
        <v>I32</v>
      </c>
      <c r="H451" s="130" t="str">
        <f>Data!B34</f>
        <v>please provide a definition of the indicator…</v>
      </c>
      <c r="I451" s="1"/>
      <c r="J451" s="12"/>
      <c r="K451" s="1"/>
      <c r="L451" s="1"/>
      <c r="M451" s="1"/>
      <c r="N451" s="321"/>
      <c r="O451" s="321"/>
      <c r="P451" s="1"/>
      <c r="Q451" s="7"/>
      <c r="R451" s="21"/>
      <c r="S451" s="22"/>
      <c r="T451" s="22"/>
      <c r="U451" s="22"/>
      <c r="V451" s="7"/>
    </row>
    <row r="452" spans="6:22" x14ac:dyDescent="0.2">
      <c r="F452" s="1"/>
      <c r="G452" s="6"/>
      <c r="H452" s="1"/>
      <c r="I452" s="1"/>
      <c r="J452" s="1"/>
      <c r="K452" s="1"/>
      <c r="L452" s="1"/>
      <c r="M452" s="1"/>
      <c r="N452" s="29"/>
      <c r="O452" s="17"/>
      <c r="P452" s="1"/>
      <c r="Q452" s="7"/>
      <c r="R452" s="21"/>
      <c r="S452" s="22"/>
      <c r="T452" s="22"/>
      <c r="U452" s="22"/>
      <c r="V452" s="7"/>
    </row>
    <row r="453" spans="6:22" x14ac:dyDescent="0.2">
      <c r="F453" s="1"/>
      <c r="G453" s="95"/>
      <c r="H453" s="1"/>
      <c r="I453" s="98"/>
      <c r="J453" s="6" t="s">
        <v>97</v>
      </c>
      <c r="K453" s="492"/>
      <c r="L453" s="493"/>
      <c r="M453" s="493"/>
      <c r="N453" s="493"/>
      <c r="O453" s="494"/>
      <c r="P453" s="1"/>
      <c r="Q453" s="7"/>
      <c r="R453" s="21"/>
      <c r="S453" s="22"/>
      <c r="T453" s="22"/>
      <c r="U453" s="22"/>
      <c r="V453" s="7"/>
    </row>
    <row r="454" spans="6:22" x14ac:dyDescent="0.2">
      <c r="F454" s="1"/>
      <c r="G454" s="1"/>
      <c r="H454" s="1"/>
      <c r="I454" s="14"/>
      <c r="J454" s="1"/>
      <c r="K454" s="1"/>
      <c r="L454" s="1"/>
      <c r="M454" s="1"/>
      <c r="N454" s="1"/>
      <c r="O454" s="128"/>
      <c r="P454" s="1"/>
      <c r="Q454" s="7"/>
      <c r="R454" s="21"/>
      <c r="S454" s="22"/>
      <c r="T454" s="22"/>
      <c r="U454" s="22"/>
      <c r="V454" s="7"/>
    </row>
    <row r="455" spans="6:22" x14ac:dyDescent="0.2">
      <c r="F455" s="1"/>
      <c r="G455" s="1"/>
      <c r="H455" s="1"/>
      <c r="I455" s="98"/>
      <c r="J455" s="99" t="s">
        <v>269</v>
      </c>
      <c r="K455" s="482"/>
      <c r="L455" s="483"/>
      <c r="M455" s="483"/>
      <c r="N455" s="483"/>
      <c r="O455" s="484"/>
      <c r="P455" s="1"/>
      <c r="Q455" s="7"/>
      <c r="R455" s="21"/>
      <c r="S455" s="22"/>
      <c r="T455" s="22"/>
      <c r="U455" s="22"/>
      <c r="V455" s="7"/>
    </row>
    <row r="456" spans="6:22" x14ac:dyDescent="0.2">
      <c r="F456" s="1"/>
      <c r="G456" s="1"/>
      <c r="H456" s="1"/>
      <c r="I456" s="98"/>
      <c r="J456" s="99"/>
      <c r="K456" s="485"/>
      <c r="L456" s="486"/>
      <c r="M456" s="486"/>
      <c r="N456" s="486"/>
      <c r="O456" s="487"/>
      <c r="P456" s="1"/>
      <c r="Q456" s="7"/>
      <c r="R456" s="21"/>
      <c r="S456" s="22"/>
      <c r="T456" s="22"/>
      <c r="U456" s="22"/>
      <c r="V456" s="7"/>
    </row>
    <row r="457" spans="6:22" x14ac:dyDescent="0.2">
      <c r="F457" s="1"/>
      <c r="G457" s="1"/>
      <c r="H457" s="1"/>
      <c r="I457" s="98"/>
      <c r="J457" s="99"/>
      <c r="K457" s="488"/>
      <c r="L457" s="489"/>
      <c r="M457" s="489"/>
      <c r="N457" s="489"/>
      <c r="O457" s="490"/>
      <c r="P457" s="1"/>
      <c r="Q457" s="7"/>
      <c r="R457" s="21"/>
      <c r="S457" s="22"/>
      <c r="T457" s="22"/>
      <c r="U457" s="22"/>
      <c r="V457" s="7"/>
    </row>
    <row r="458" spans="6:22" x14ac:dyDescent="0.2">
      <c r="F458" s="1"/>
      <c r="G458" s="1"/>
      <c r="H458" s="1"/>
      <c r="I458" s="14"/>
      <c r="J458" s="1"/>
      <c r="K458" s="1"/>
      <c r="L458" s="1"/>
      <c r="M458" s="1"/>
      <c r="N458" s="1"/>
      <c r="O458" s="128"/>
      <c r="P458" s="1"/>
      <c r="Q458" s="7"/>
      <c r="R458" s="21"/>
      <c r="S458" s="22"/>
      <c r="T458" s="22"/>
      <c r="U458" s="22"/>
      <c r="V458" s="7"/>
    </row>
    <row r="459" spans="6:22" x14ac:dyDescent="0.2">
      <c r="F459" s="1"/>
      <c r="G459" s="12"/>
      <c r="H459" s="1"/>
      <c r="I459" s="98"/>
      <c r="J459" s="99" t="s">
        <v>98</v>
      </c>
      <c r="K459" s="492" t="s">
        <v>76</v>
      </c>
      <c r="L459" s="494"/>
      <c r="M459" s="1"/>
      <c r="N459" s="29"/>
      <c r="O459" s="17"/>
      <c r="P459" s="1"/>
      <c r="Q459" s="7"/>
      <c r="R459" s="21"/>
      <c r="S459" s="22"/>
      <c r="T459" s="22"/>
      <c r="U459" s="22"/>
      <c r="V459" s="7"/>
    </row>
    <row r="460" spans="6:22" x14ac:dyDescent="0.2">
      <c r="F460" s="1"/>
      <c r="G460" s="1"/>
      <c r="H460" s="1"/>
      <c r="I460" s="1"/>
      <c r="J460" s="1"/>
      <c r="K460" s="1"/>
      <c r="L460" s="1"/>
      <c r="M460" s="1"/>
      <c r="N460" s="1"/>
      <c r="O460" s="1"/>
      <c r="P460" s="1"/>
      <c r="Q460" s="7"/>
      <c r="R460" s="21"/>
      <c r="S460" s="22"/>
      <c r="T460" s="22"/>
      <c r="U460" s="22"/>
      <c r="V460" s="7"/>
    </row>
    <row r="461" spans="6:22" x14ac:dyDescent="0.2">
      <c r="F461" s="1"/>
      <c r="G461" s="1"/>
      <c r="H461" s="1"/>
      <c r="I461" s="1"/>
      <c r="J461" s="1"/>
      <c r="K461" s="1"/>
      <c r="L461" s="1"/>
      <c r="M461" s="1"/>
      <c r="N461" s="1"/>
      <c r="O461" s="1"/>
      <c r="P461" s="1"/>
      <c r="Q461" s="7"/>
      <c r="R461" s="21"/>
      <c r="S461" s="22"/>
      <c r="T461" s="22"/>
      <c r="U461" s="22"/>
      <c r="V461" s="7"/>
    </row>
    <row r="462" spans="6:22" x14ac:dyDescent="0.2">
      <c r="F462" s="1"/>
      <c r="G462" s="100" t="str">
        <f>Data!A35</f>
        <v>I33</v>
      </c>
      <c r="H462" s="130" t="str">
        <f>Data!B35</f>
        <v>please provide a definition of the indicator…</v>
      </c>
      <c r="I462" s="1"/>
      <c r="J462" s="12"/>
      <c r="K462" s="1"/>
      <c r="L462" s="1"/>
      <c r="M462" s="1"/>
      <c r="N462" s="321"/>
      <c r="O462" s="321"/>
      <c r="P462" s="1"/>
      <c r="Q462" s="7"/>
      <c r="R462" s="21"/>
      <c r="S462" s="22"/>
      <c r="T462" s="22"/>
      <c r="U462" s="22"/>
      <c r="V462" s="7"/>
    </row>
    <row r="463" spans="6:22" x14ac:dyDescent="0.2">
      <c r="F463" s="1"/>
      <c r="G463" s="6"/>
      <c r="H463" s="1"/>
      <c r="I463" s="1"/>
      <c r="J463" s="1"/>
      <c r="K463" s="1"/>
      <c r="L463" s="1"/>
      <c r="M463" s="1"/>
      <c r="N463" s="29"/>
      <c r="O463" s="17"/>
      <c r="P463" s="1"/>
      <c r="Q463" s="7"/>
      <c r="R463" s="21"/>
      <c r="S463" s="22"/>
      <c r="T463" s="22"/>
      <c r="U463" s="22"/>
      <c r="V463" s="7"/>
    </row>
    <row r="464" spans="6:22" x14ac:dyDescent="0.2">
      <c r="F464" s="1"/>
      <c r="G464" s="95"/>
      <c r="H464" s="1"/>
      <c r="I464" s="98"/>
      <c r="J464" s="6" t="s">
        <v>97</v>
      </c>
      <c r="K464" s="492"/>
      <c r="L464" s="493"/>
      <c r="M464" s="493"/>
      <c r="N464" s="493"/>
      <c r="O464" s="494"/>
      <c r="P464" s="1"/>
      <c r="Q464" s="7"/>
      <c r="R464" s="21"/>
      <c r="S464" s="22"/>
      <c r="T464" s="22"/>
      <c r="U464" s="22"/>
      <c r="V464" s="7"/>
    </row>
    <row r="465" spans="6:25" x14ac:dyDescent="0.2">
      <c r="F465" s="1"/>
      <c r="G465" s="1"/>
      <c r="H465" s="1"/>
      <c r="I465" s="14"/>
      <c r="J465" s="1"/>
      <c r="K465" s="1"/>
      <c r="L465" s="1"/>
      <c r="M465" s="1"/>
      <c r="N465" s="1"/>
      <c r="O465" s="128"/>
      <c r="P465" s="1"/>
      <c r="Q465" s="7"/>
      <c r="R465" s="21"/>
      <c r="S465" s="22"/>
      <c r="T465" s="22"/>
      <c r="U465" s="22"/>
      <c r="V465" s="7"/>
    </row>
    <row r="466" spans="6:25" x14ac:dyDescent="0.2">
      <c r="F466" s="1"/>
      <c r="G466" s="1"/>
      <c r="H466" s="1"/>
      <c r="I466" s="98"/>
      <c r="J466" s="99" t="s">
        <v>269</v>
      </c>
      <c r="K466" s="482"/>
      <c r="L466" s="483"/>
      <c r="M466" s="483"/>
      <c r="N466" s="483"/>
      <c r="O466" s="484"/>
      <c r="P466" s="1"/>
      <c r="Q466" s="7"/>
      <c r="R466" s="21"/>
      <c r="S466" s="22"/>
      <c r="T466" s="22"/>
      <c r="U466" s="22"/>
      <c r="V466" s="7"/>
    </row>
    <row r="467" spans="6:25" x14ac:dyDescent="0.2">
      <c r="F467" s="1"/>
      <c r="G467" s="1"/>
      <c r="H467" s="1"/>
      <c r="I467" s="98"/>
      <c r="J467" s="99"/>
      <c r="K467" s="485"/>
      <c r="L467" s="486"/>
      <c r="M467" s="486"/>
      <c r="N467" s="486"/>
      <c r="O467" s="487"/>
      <c r="P467" s="1"/>
      <c r="Q467" s="7"/>
      <c r="R467" s="21"/>
      <c r="S467" s="22"/>
      <c r="T467" s="22"/>
      <c r="U467" s="22"/>
      <c r="V467" s="7"/>
    </row>
    <row r="468" spans="6:25" x14ac:dyDescent="0.2">
      <c r="F468" s="1"/>
      <c r="G468" s="1"/>
      <c r="H468" s="1"/>
      <c r="I468" s="98"/>
      <c r="J468" s="99"/>
      <c r="K468" s="488"/>
      <c r="L468" s="489"/>
      <c r="M468" s="489"/>
      <c r="N468" s="489"/>
      <c r="O468" s="490"/>
      <c r="P468" s="1"/>
      <c r="Q468" s="7"/>
      <c r="R468" s="21"/>
      <c r="S468" s="22"/>
      <c r="T468" s="22"/>
      <c r="U468" s="22"/>
      <c r="V468" s="7"/>
    </row>
    <row r="469" spans="6:25" x14ac:dyDescent="0.2">
      <c r="F469" s="1"/>
      <c r="G469" s="1"/>
      <c r="H469" s="1"/>
      <c r="I469" s="14"/>
      <c r="J469" s="1"/>
      <c r="K469" s="1"/>
      <c r="L469" s="1"/>
      <c r="M469" s="1"/>
      <c r="N469" s="1"/>
      <c r="O469" s="128"/>
      <c r="P469" s="1"/>
      <c r="Q469" s="7"/>
      <c r="R469" s="21"/>
      <c r="S469" s="22"/>
      <c r="T469" s="22"/>
      <c r="U469" s="22"/>
      <c r="V469" s="7"/>
    </row>
    <row r="470" spans="6:25" x14ac:dyDescent="0.2">
      <c r="F470" s="1"/>
      <c r="G470" s="12"/>
      <c r="H470" s="1"/>
      <c r="I470" s="98"/>
      <c r="J470" s="99" t="s">
        <v>98</v>
      </c>
      <c r="K470" s="492" t="s">
        <v>76</v>
      </c>
      <c r="L470" s="494"/>
      <c r="M470" s="1"/>
      <c r="N470" s="29"/>
      <c r="O470" s="17"/>
      <c r="P470" s="1"/>
      <c r="Q470" s="7"/>
      <c r="R470" s="21"/>
      <c r="S470" s="22"/>
      <c r="T470" s="22"/>
      <c r="U470" s="22"/>
      <c r="V470" s="7"/>
    </row>
    <row r="471" spans="6:25" x14ac:dyDescent="0.2">
      <c r="F471" s="1"/>
      <c r="G471" s="12"/>
      <c r="H471" s="1"/>
      <c r="I471" s="98"/>
      <c r="J471" s="99"/>
      <c r="K471" s="84"/>
      <c r="L471" s="84"/>
      <c r="M471" s="1"/>
      <c r="N471" s="129"/>
      <c r="O471" s="129"/>
      <c r="P471" s="1"/>
      <c r="Q471" s="7"/>
      <c r="R471" s="21"/>
      <c r="S471" s="22"/>
      <c r="T471" s="22"/>
      <c r="U471" s="22"/>
      <c r="V471" s="7"/>
    </row>
    <row r="472" spans="6:25" x14ac:dyDescent="0.2">
      <c r="F472" s="1"/>
      <c r="G472" s="12"/>
      <c r="H472" s="1"/>
      <c r="I472" s="98"/>
      <c r="J472" s="99"/>
      <c r="K472" s="84"/>
      <c r="L472" s="84"/>
      <c r="M472" s="1"/>
      <c r="N472" s="129"/>
      <c r="O472" s="129"/>
      <c r="P472" s="1"/>
      <c r="Q472" s="7"/>
      <c r="R472" s="21"/>
      <c r="S472" s="22"/>
      <c r="T472" s="22"/>
      <c r="U472" s="22"/>
      <c r="V472" s="7"/>
    </row>
    <row r="473" spans="6:25" x14ac:dyDescent="0.2">
      <c r="F473" s="1"/>
      <c r="G473" s="12"/>
      <c r="H473" s="1"/>
      <c r="I473" s="98"/>
      <c r="J473" s="99"/>
      <c r="K473" s="84"/>
      <c r="L473" s="84"/>
      <c r="M473" s="1"/>
      <c r="N473" s="129"/>
      <c r="O473" s="129"/>
      <c r="P473" s="1"/>
      <c r="Q473" s="7"/>
      <c r="R473" s="21"/>
      <c r="S473" s="22"/>
      <c r="T473" s="22"/>
      <c r="U473" s="22"/>
      <c r="V473" s="7"/>
    </row>
    <row r="474" spans="6:25" x14ac:dyDescent="0.2">
      <c r="Q474" s="7"/>
      <c r="R474" s="7"/>
      <c r="S474" s="7"/>
      <c r="T474" s="7"/>
      <c r="U474" s="7"/>
      <c r="V474" s="7"/>
    </row>
    <row r="475" spans="6:25" x14ac:dyDescent="0.2">
      <c r="F475" s="1"/>
      <c r="G475" s="1"/>
      <c r="H475" s="1"/>
      <c r="I475" s="1"/>
      <c r="J475" s="1"/>
      <c r="K475" s="1"/>
      <c r="L475" s="1"/>
      <c r="M475" s="1"/>
      <c r="N475" s="1"/>
      <c r="O475" s="1"/>
      <c r="P475" s="1"/>
      <c r="Q475" s="7"/>
      <c r="R475" s="7"/>
      <c r="S475" s="7"/>
      <c r="T475" s="7"/>
      <c r="U475" s="7"/>
      <c r="V475" s="7"/>
    </row>
    <row r="476" spans="6:25" x14ac:dyDescent="0.2">
      <c r="F476" s="1"/>
      <c r="G476" s="1"/>
      <c r="H476" s="1"/>
      <c r="I476" s="1"/>
      <c r="J476" s="1"/>
      <c r="K476" s="1"/>
      <c r="L476" s="1"/>
      <c r="M476" s="1"/>
      <c r="N476" s="1"/>
      <c r="O476" s="1"/>
      <c r="P476" s="1"/>
      <c r="Q476" s="7"/>
      <c r="R476" s="7"/>
      <c r="S476" s="7"/>
      <c r="T476" s="7"/>
      <c r="U476" s="7"/>
      <c r="V476" s="7"/>
    </row>
    <row r="477" spans="6:25" x14ac:dyDescent="0.2">
      <c r="F477" s="1"/>
      <c r="G477" s="39" t="s">
        <v>64</v>
      </c>
      <c r="H477" s="1"/>
      <c r="I477" s="1"/>
      <c r="J477" s="1"/>
      <c r="K477" s="1"/>
      <c r="L477" s="1"/>
      <c r="M477" s="40" t="s">
        <v>0</v>
      </c>
      <c r="N477" s="1"/>
      <c r="O477" s="5" t="str">
        <f>IF(M477="yes","complete","in progress…")</f>
        <v>in progress…</v>
      </c>
      <c r="P477" s="1"/>
      <c r="Q477" s="7"/>
      <c r="R477" s="7"/>
      <c r="S477" s="7"/>
      <c r="T477" s="7"/>
      <c r="U477" s="7"/>
      <c r="V477" s="7"/>
    </row>
    <row r="478" spans="6:25" x14ac:dyDescent="0.2">
      <c r="F478" s="1"/>
      <c r="G478" s="1"/>
      <c r="H478" s="1"/>
      <c r="I478" s="1"/>
      <c r="J478" s="1"/>
      <c r="K478" s="1"/>
      <c r="L478" s="1"/>
      <c r="M478" s="1"/>
      <c r="N478" s="1"/>
      <c r="O478" s="1"/>
      <c r="P478" s="1"/>
      <c r="Q478" s="7"/>
      <c r="R478" s="7"/>
      <c r="S478" s="7"/>
      <c r="T478" s="7"/>
      <c r="U478" s="7"/>
      <c r="V478" s="7"/>
    </row>
    <row r="479" spans="6:25" x14ac:dyDescent="0.2">
      <c r="F479" s="1"/>
      <c r="G479" s="1"/>
      <c r="H479" s="1"/>
      <c r="I479" s="1"/>
      <c r="J479" s="1"/>
      <c r="K479" s="1"/>
      <c r="L479" s="1"/>
      <c r="M479" s="1"/>
      <c r="N479" s="1"/>
      <c r="O479" s="1"/>
      <c r="P479" s="1"/>
      <c r="Q479" s="7"/>
      <c r="R479" s="7"/>
      <c r="S479" s="7"/>
      <c r="T479" s="7"/>
      <c r="U479" s="7"/>
      <c r="V479" s="7"/>
    </row>
    <row r="480" spans="6:25" x14ac:dyDescent="0.2">
      <c r="F480" s="1"/>
      <c r="G480" s="11" t="s">
        <v>10</v>
      </c>
      <c r="H480" s="495"/>
      <c r="I480" s="495"/>
      <c r="J480" s="495"/>
      <c r="K480" s="495"/>
      <c r="L480" s="495"/>
      <c r="M480" s="495"/>
      <c r="N480" s="495"/>
      <c r="O480" s="28" t="s">
        <v>19</v>
      </c>
      <c r="P480" s="1"/>
      <c r="Q480" s="7"/>
      <c r="R480" s="7"/>
      <c r="S480" s="96"/>
      <c r="T480" s="96"/>
      <c r="U480" s="96"/>
      <c r="V480" s="96"/>
      <c r="W480" s="96"/>
      <c r="X480" s="96"/>
      <c r="Y480" s="96"/>
    </row>
    <row r="481" spans="6:27" x14ac:dyDescent="0.2">
      <c r="F481" s="1"/>
      <c r="G481" s="1"/>
      <c r="H481" s="1"/>
      <c r="I481" s="1"/>
      <c r="J481" s="1"/>
      <c r="K481" s="1"/>
      <c r="L481" s="1"/>
      <c r="M481" s="1"/>
      <c r="N481" s="1"/>
      <c r="O481" s="1"/>
      <c r="P481" s="1"/>
      <c r="Q481" s="7"/>
      <c r="R481" s="7"/>
      <c r="S481" s="96"/>
      <c r="T481" s="96"/>
      <c r="U481" s="96"/>
      <c r="V481" s="96"/>
      <c r="W481" s="96"/>
      <c r="X481" s="96"/>
      <c r="Y481" s="96"/>
    </row>
    <row r="482" spans="6:27" ht="12.75" customHeight="1" x14ac:dyDescent="0.2">
      <c r="Q482" s="7"/>
      <c r="S482" s="96"/>
      <c r="T482" s="25"/>
      <c r="U482" s="25"/>
      <c r="V482" s="25"/>
      <c r="W482" s="25"/>
      <c r="X482" s="97"/>
      <c r="Y482" s="96"/>
    </row>
    <row r="483" spans="6:27" x14ac:dyDescent="0.2">
      <c r="S483" s="96"/>
      <c r="T483" s="169" t="s">
        <v>126</v>
      </c>
      <c r="U483" s="169" t="s">
        <v>137</v>
      </c>
      <c r="V483" s="169" t="s">
        <v>270</v>
      </c>
      <c r="W483" s="169" t="s">
        <v>138</v>
      </c>
      <c r="X483" s="173"/>
      <c r="Y483" s="96"/>
      <c r="Z483" s="7"/>
      <c r="AA483" s="7"/>
    </row>
    <row r="484" spans="6:27" x14ac:dyDescent="0.2">
      <c r="O484" s="146"/>
      <c r="S484" s="96"/>
      <c r="T484" s="169" t="s">
        <v>29</v>
      </c>
      <c r="U484" s="169" t="str">
        <f>$K$42</f>
        <v>Example: Timo Leiter (GIZ Climate Policy Team)</v>
      </c>
      <c r="V484" s="169" t="str">
        <f>K44</f>
        <v>Workshop reports as handed in at the local partner and GIZ</v>
      </c>
      <c r="W484" s="151" t="str">
        <f>K48</f>
        <v>4 months</v>
      </c>
      <c r="X484" s="173"/>
      <c r="Y484" s="96"/>
    </row>
    <row r="485" spans="6:27" x14ac:dyDescent="0.2">
      <c r="S485" s="96"/>
      <c r="T485" s="169" t="s">
        <v>30</v>
      </c>
      <c r="U485" s="169">
        <f>$K$53</f>
        <v>0</v>
      </c>
      <c r="V485" s="169">
        <f>K55</f>
        <v>0</v>
      </c>
      <c r="W485" s="151" t="str">
        <f>K59</f>
        <v>Please Select</v>
      </c>
      <c r="X485" s="173"/>
      <c r="Y485" s="96"/>
    </row>
    <row r="486" spans="6:27" x14ac:dyDescent="0.2">
      <c r="S486" s="96"/>
      <c r="T486" s="169" t="s">
        <v>31</v>
      </c>
      <c r="U486" s="169">
        <f>$K$64</f>
        <v>0</v>
      </c>
      <c r="V486" s="169">
        <f>K66</f>
        <v>0</v>
      </c>
      <c r="W486" s="151" t="str">
        <f>K70</f>
        <v>Please Select</v>
      </c>
      <c r="X486" s="173"/>
      <c r="Y486" s="96"/>
    </row>
    <row r="487" spans="6:27" x14ac:dyDescent="0.2">
      <c r="S487" s="96"/>
      <c r="T487" s="169" t="s">
        <v>32</v>
      </c>
      <c r="U487" s="169">
        <f>$K$75</f>
        <v>0</v>
      </c>
      <c r="V487" s="169">
        <f>K77</f>
        <v>0</v>
      </c>
      <c r="W487" s="151" t="str">
        <f>K81</f>
        <v>Please Select</v>
      </c>
      <c r="X487" s="173"/>
      <c r="Y487" s="96"/>
    </row>
    <row r="488" spans="6:27" x14ac:dyDescent="0.2">
      <c r="S488" s="96"/>
      <c r="T488" s="169" t="s">
        <v>33</v>
      </c>
      <c r="U488" s="169">
        <f>$K$86</f>
        <v>0</v>
      </c>
      <c r="V488" s="169">
        <f>K86</f>
        <v>0</v>
      </c>
      <c r="W488" s="151" t="str">
        <f>K92</f>
        <v>Please Select</v>
      </c>
      <c r="X488" s="173"/>
      <c r="Y488" s="96"/>
    </row>
    <row r="489" spans="6:27" x14ac:dyDescent="0.2">
      <c r="S489" s="96"/>
      <c r="T489" s="169" t="s">
        <v>34</v>
      </c>
      <c r="U489" s="169">
        <f>$K$102</f>
        <v>0</v>
      </c>
      <c r="V489" s="169">
        <f>K104</f>
        <v>0</v>
      </c>
      <c r="W489" s="151" t="str">
        <f>K108</f>
        <v>Please Select</v>
      </c>
      <c r="X489" s="173"/>
      <c r="Y489" s="96"/>
    </row>
    <row r="490" spans="6:27" x14ac:dyDescent="0.2">
      <c r="S490" s="96"/>
      <c r="T490" s="169" t="s">
        <v>35</v>
      </c>
      <c r="U490" s="169">
        <f>$K$113</f>
        <v>0</v>
      </c>
      <c r="V490" s="169">
        <f>K115</f>
        <v>0</v>
      </c>
      <c r="W490" s="151" t="str">
        <f>K119</f>
        <v>Please Select</v>
      </c>
      <c r="X490" s="173"/>
      <c r="Y490" s="96"/>
    </row>
    <row r="491" spans="6:27" x14ac:dyDescent="0.2">
      <c r="S491" s="96"/>
      <c r="T491" s="169" t="s">
        <v>36</v>
      </c>
      <c r="U491" s="169">
        <f>$K$129</f>
        <v>0</v>
      </c>
      <c r="V491" s="169">
        <f>K131</f>
        <v>0</v>
      </c>
      <c r="W491" s="151" t="str">
        <f>K135</f>
        <v>Please Select</v>
      </c>
      <c r="X491" s="173"/>
      <c r="Y491" s="96"/>
    </row>
    <row r="492" spans="6:27" x14ac:dyDescent="0.2">
      <c r="S492" s="96"/>
      <c r="T492" s="169" t="s">
        <v>37</v>
      </c>
      <c r="U492" s="169">
        <f>$K$140</f>
        <v>0</v>
      </c>
      <c r="V492" s="169">
        <f>K142</f>
        <v>0</v>
      </c>
      <c r="W492" s="151" t="str">
        <f>K146</f>
        <v>Please Select</v>
      </c>
      <c r="X492" s="173"/>
      <c r="Y492" s="96"/>
    </row>
    <row r="493" spans="6:27" x14ac:dyDescent="0.2">
      <c r="S493" s="96"/>
      <c r="T493" s="169" t="s">
        <v>38</v>
      </c>
      <c r="U493" s="169">
        <f>$K$156</f>
        <v>0</v>
      </c>
      <c r="V493" s="169">
        <f>K158</f>
        <v>0</v>
      </c>
      <c r="W493" s="151" t="str">
        <f>K162</f>
        <v>Please Select</v>
      </c>
      <c r="X493" s="173"/>
      <c r="Y493" s="96"/>
    </row>
    <row r="494" spans="6:27" x14ac:dyDescent="0.2">
      <c r="S494" s="96"/>
      <c r="T494" s="169" t="s">
        <v>39</v>
      </c>
      <c r="U494" s="169">
        <f>$K$167</f>
        <v>0</v>
      </c>
      <c r="V494" s="169">
        <f>K169</f>
        <v>0</v>
      </c>
      <c r="W494" s="151" t="str">
        <f>K173</f>
        <v>Please Select</v>
      </c>
      <c r="X494" s="173"/>
      <c r="Y494" s="96"/>
    </row>
    <row r="495" spans="6:27" x14ac:dyDescent="0.2">
      <c r="S495" s="96"/>
      <c r="T495" s="169" t="s">
        <v>40</v>
      </c>
      <c r="U495" s="169">
        <f>$K$183</f>
        <v>0</v>
      </c>
      <c r="V495" s="169">
        <f>K185</f>
        <v>0</v>
      </c>
      <c r="W495" s="151" t="str">
        <f>K189</f>
        <v>Please Select</v>
      </c>
      <c r="X495" s="173"/>
      <c r="Y495" s="96"/>
    </row>
    <row r="496" spans="6:27" x14ac:dyDescent="0.2">
      <c r="S496" s="96"/>
      <c r="T496" s="169" t="s">
        <v>41</v>
      </c>
      <c r="U496" s="169">
        <f>$K$194</f>
        <v>0</v>
      </c>
      <c r="V496" s="169">
        <f>K196</f>
        <v>0</v>
      </c>
      <c r="W496" s="151" t="str">
        <f>K200</f>
        <v>Please Select</v>
      </c>
      <c r="X496" s="173"/>
      <c r="Y496" s="96"/>
    </row>
    <row r="497" spans="19:25" ht="12.75" customHeight="1" x14ac:dyDescent="0.2">
      <c r="S497" s="96"/>
      <c r="T497" s="169" t="s">
        <v>42</v>
      </c>
      <c r="U497" s="169">
        <f>$K$210</f>
        <v>0</v>
      </c>
      <c r="V497" s="169">
        <f>K212</f>
        <v>0</v>
      </c>
      <c r="W497" s="151" t="str">
        <f>K216</f>
        <v>Please Select</v>
      </c>
      <c r="X497" s="173"/>
      <c r="Y497" s="96"/>
    </row>
    <row r="498" spans="19:25" x14ac:dyDescent="0.2">
      <c r="S498" s="96"/>
      <c r="T498" s="169" t="s">
        <v>43</v>
      </c>
      <c r="U498" s="169">
        <f>$K$221</f>
        <v>0</v>
      </c>
      <c r="V498" s="169">
        <f>K223</f>
        <v>0</v>
      </c>
      <c r="W498" s="151" t="str">
        <f>K227</f>
        <v>Please Select</v>
      </c>
      <c r="X498" s="173"/>
      <c r="Y498" s="96"/>
    </row>
    <row r="499" spans="19:25" x14ac:dyDescent="0.2">
      <c r="S499" s="96"/>
      <c r="T499" s="169" t="s">
        <v>44</v>
      </c>
      <c r="U499" s="169">
        <f>$K$237</f>
        <v>0</v>
      </c>
      <c r="V499" s="169">
        <f>K239</f>
        <v>0</v>
      </c>
      <c r="W499" s="151" t="str">
        <f>K243</f>
        <v>Please Select</v>
      </c>
      <c r="X499" s="173"/>
      <c r="Y499" s="96"/>
    </row>
    <row r="500" spans="19:25" x14ac:dyDescent="0.2">
      <c r="S500" s="96"/>
      <c r="T500" s="169" t="s">
        <v>45</v>
      </c>
      <c r="U500" s="169">
        <f>$K$248</f>
        <v>0</v>
      </c>
      <c r="V500" s="169">
        <f>K250</f>
        <v>0</v>
      </c>
      <c r="W500" s="151" t="str">
        <f>K254</f>
        <v>Please Select</v>
      </c>
      <c r="X500" s="173"/>
      <c r="Y500" s="96"/>
    </row>
    <row r="501" spans="19:25" x14ac:dyDescent="0.2">
      <c r="S501" s="96"/>
      <c r="T501" s="169" t="s">
        <v>46</v>
      </c>
      <c r="U501" s="169">
        <f>$K$264</f>
        <v>0</v>
      </c>
      <c r="V501" s="169">
        <f>K266</f>
        <v>0</v>
      </c>
      <c r="W501" s="151" t="str">
        <f>K270</f>
        <v>Please Select</v>
      </c>
      <c r="X501" s="173"/>
      <c r="Y501" s="96"/>
    </row>
    <row r="502" spans="19:25" x14ac:dyDescent="0.2">
      <c r="S502" s="96"/>
      <c r="T502" s="169" t="s">
        <v>47</v>
      </c>
      <c r="U502" s="169">
        <f>$K$275</f>
        <v>0</v>
      </c>
      <c r="V502" s="169">
        <f>K277</f>
        <v>0</v>
      </c>
      <c r="W502" s="151" t="str">
        <f>K281</f>
        <v>Please Select</v>
      </c>
      <c r="X502" s="173"/>
      <c r="Y502" s="96"/>
    </row>
    <row r="503" spans="19:25" x14ac:dyDescent="0.2">
      <c r="S503" s="96"/>
      <c r="T503" s="169" t="s">
        <v>48</v>
      </c>
      <c r="U503" s="169">
        <f>$K$291</f>
        <v>0</v>
      </c>
      <c r="V503" s="169">
        <f>K293</f>
        <v>0</v>
      </c>
      <c r="W503" s="151" t="str">
        <f>K297</f>
        <v>Please Select</v>
      </c>
      <c r="X503" s="173"/>
      <c r="Y503" s="96"/>
    </row>
    <row r="504" spans="19:25" x14ac:dyDescent="0.2">
      <c r="S504" s="96"/>
      <c r="T504" s="169" t="s">
        <v>49</v>
      </c>
      <c r="U504" s="169">
        <f>$K$302</f>
        <v>0</v>
      </c>
      <c r="V504" s="169">
        <f>K304</f>
        <v>0</v>
      </c>
      <c r="W504" s="151" t="str">
        <f>K308</f>
        <v>Please Select</v>
      </c>
      <c r="X504" s="173"/>
      <c r="Y504" s="96"/>
    </row>
    <row r="505" spans="19:25" x14ac:dyDescent="0.2">
      <c r="S505" s="96"/>
      <c r="T505" s="169" t="s">
        <v>50</v>
      </c>
      <c r="U505" s="169">
        <f>$K$318</f>
        <v>0</v>
      </c>
      <c r="V505" s="169">
        <f>K320</f>
        <v>0</v>
      </c>
      <c r="W505" s="151" t="str">
        <f>K324</f>
        <v>Please Select</v>
      </c>
      <c r="X505" s="173"/>
      <c r="Y505" s="96"/>
    </row>
    <row r="506" spans="19:25" x14ac:dyDescent="0.2">
      <c r="S506" s="96"/>
      <c r="T506" s="169" t="s">
        <v>51</v>
      </c>
      <c r="U506" s="169">
        <f>$K$329</f>
        <v>0</v>
      </c>
      <c r="V506" s="169">
        <f>K331</f>
        <v>0</v>
      </c>
      <c r="W506" s="151" t="str">
        <f>K335</f>
        <v>Please Select</v>
      </c>
      <c r="X506" s="173"/>
      <c r="Y506" s="96"/>
    </row>
    <row r="507" spans="19:25" x14ac:dyDescent="0.2">
      <c r="S507" s="96"/>
      <c r="T507" s="169" t="s">
        <v>52</v>
      </c>
      <c r="U507" s="169">
        <f>$K$345</f>
        <v>0</v>
      </c>
      <c r="V507" s="169">
        <f>K347</f>
        <v>0</v>
      </c>
      <c r="W507" s="151" t="str">
        <f>K351</f>
        <v>Please Select</v>
      </c>
      <c r="X507" s="173"/>
      <c r="Y507" s="96"/>
    </row>
    <row r="508" spans="19:25" x14ac:dyDescent="0.2">
      <c r="S508" s="96"/>
      <c r="T508" s="169" t="s">
        <v>53</v>
      </c>
      <c r="U508" s="169">
        <f>$K$356</f>
        <v>0</v>
      </c>
      <c r="V508" s="169">
        <f>K358</f>
        <v>0</v>
      </c>
      <c r="W508" s="151" t="str">
        <f>K362</f>
        <v>Please Select</v>
      </c>
      <c r="X508" s="173"/>
      <c r="Y508" s="96"/>
    </row>
    <row r="509" spans="19:25" x14ac:dyDescent="0.2">
      <c r="S509" s="96"/>
      <c r="T509" s="169" t="s">
        <v>54</v>
      </c>
      <c r="U509" s="169">
        <f>$K$372</f>
        <v>0</v>
      </c>
      <c r="V509" s="169">
        <f>K374</f>
        <v>0</v>
      </c>
      <c r="W509" s="151" t="str">
        <f>K378</f>
        <v>Please Select</v>
      </c>
      <c r="X509" s="173"/>
      <c r="Y509" s="96"/>
    </row>
    <row r="510" spans="19:25" x14ac:dyDescent="0.2">
      <c r="S510" s="96"/>
      <c r="T510" s="169" t="s">
        <v>55</v>
      </c>
      <c r="U510" s="169">
        <f>$K$383</f>
        <v>0</v>
      </c>
      <c r="V510" s="169">
        <f>K385</f>
        <v>0</v>
      </c>
      <c r="W510" s="151" t="str">
        <f>K389</f>
        <v>Please Select</v>
      </c>
      <c r="X510" s="173"/>
      <c r="Y510" s="96"/>
    </row>
    <row r="511" spans="19:25" x14ac:dyDescent="0.2">
      <c r="S511" s="96"/>
      <c r="T511" s="169" t="s">
        <v>56</v>
      </c>
      <c r="U511" s="169">
        <f>$K$399</f>
        <v>0</v>
      </c>
      <c r="V511" s="169">
        <f>K401</f>
        <v>0</v>
      </c>
      <c r="W511" s="151" t="str">
        <f>K405</f>
        <v>Please Select</v>
      </c>
      <c r="X511" s="173"/>
      <c r="Y511" s="96"/>
    </row>
    <row r="512" spans="19:25" x14ac:dyDescent="0.2">
      <c r="S512" s="96"/>
      <c r="T512" s="169" t="s">
        <v>57</v>
      </c>
      <c r="U512" s="169">
        <f>$K$410</f>
        <v>0</v>
      </c>
      <c r="V512" s="169">
        <f>K412</f>
        <v>0</v>
      </c>
      <c r="W512" s="151" t="str">
        <f>K416</f>
        <v>Please Select</v>
      </c>
      <c r="X512" s="173"/>
      <c r="Y512" s="96"/>
    </row>
    <row r="513" spans="19:25" x14ac:dyDescent="0.2">
      <c r="S513" s="96"/>
      <c r="T513" s="169" t="s">
        <v>58</v>
      </c>
      <c r="U513" s="169">
        <f>$K$426</f>
        <v>0</v>
      </c>
      <c r="V513" s="169">
        <f>K428</f>
        <v>0</v>
      </c>
      <c r="W513" s="151" t="str">
        <f>K432</f>
        <v>Please Select</v>
      </c>
      <c r="X513" s="173"/>
      <c r="Y513" s="96"/>
    </row>
    <row r="514" spans="19:25" ht="12.75" customHeight="1" x14ac:dyDescent="0.2">
      <c r="S514" s="96"/>
      <c r="T514" s="169" t="s">
        <v>215</v>
      </c>
      <c r="U514" s="169">
        <f>$K$437</f>
        <v>0</v>
      </c>
      <c r="V514" s="169">
        <f>K439</f>
        <v>0</v>
      </c>
      <c r="W514" s="151" t="str">
        <f>K443</f>
        <v>Please Select</v>
      </c>
      <c r="X514" s="173"/>
      <c r="Y514" s="96"/>
    </row>
    <row r="515" spans="19:25" x14ac:dyDescent="0.2">
      <c r="S515" s="96"/>
      <c r="T515" s="169" t="s">
        <v>213</v>
      </c>
      <c r="U515" s="169">
        <f>$K$453</f>
        <v>0</v>
      </c>
      <c r="V515" s="169">
        <f>K455</f>
        <v>0</v>
      </c>
      <c r="W515" s="151" t="str">
        <f>K459</f>
        <v>Please Select</v>
      </c>
      <c r="X515" s="173"/>
      <c r="Y515" s="96"/>
    </row>
    <row r="516" spans="19:25" x14ac:dyDescent="0.2">
      <c r="S516" s="96"/>
      <c r="T516" s="169" t="s">
        <v>214</v>
      </c>
      <c r="U516" s="169">
        <f>$K$464</f>
        <v>0</v>
      </c>
      <c r="V516" s="169">
        <f>K466</f>
        <v>0</v>
      </c>
      <c r="W516" s="151" t="str">
        <f>K470</f>
        <v>Please Select</v>
      </c>
      <c r="X516" s="173"/>
      <c r="Y516" s="96"/>
    </row>
    <row r="517" spans="19:25" x14ac:dyDescent="0.2">
      <c r="T517" s="21"/>
      <c r="U517" s="21"/>
      <c r="V517" s="21"/>
      <c r="W517" s="21"/>
    </row>
    <row r="529" ht="12.75" customHeight="1" x14ac:dyDescent="0.2"/>
  </sheetData>
  <mergeCells count="154">
    <mergeCell ref="H480:N480"/>
    <mergeCell ref="K173:L173"/>
    <mergeCell ref="K162:L162"/>
    <mergeCell ref="N165:O165"/>
    <mergeCell ref="K167:O167"/>
    <mergeCell ref="K146:L146"/>
    <mergeCell ref="G150:O151"/>
    <mergeCell ref="N154:O154"/>
    <mergeCell ref="K156:O156"/>
    <mergeCell ref="N462:O462"/>
    <mergeCell ref="K464:O464"/>
    <mergeCell ref="K470:L470"/>
    <mergeCell ref="N451:O451"/>
    <mergeCell ref="K453:O453"/>
    <mergeCell ref="K459:L459"/>
    <mergeCell ref="K455:O457"/>
    <mergeCell ref="K466:O468"/>
    <mergeCell ref="K437:O437"/>
    <mergeCell ref="K443:L443"/>
    <mergeCell ref="G447:O448"/>
    <mergeCell ref="K426:O426"/>
    <mergeCell ref="K432:L432"/>
    <mergeCell ref="N435:O435"/>
    <mergeCell ref="K428:O430"/>
    <mergeCell ref="G123:O124"/>
    <mergeCell ref="N127:O127"/>
    <mergeCell ref="K129:O129"/>
    <mergeCell ref="K131:O133"/>
    <mergeCell ref="K142:O144"/>
    <mergeCell ref="K158:O160"/>
    <mergeCell ref="K169:O171"/>
    <mergeCell ref="K135:L135"/>
    <mergeCell ref="N138:O138"/>
    <mergeCell ref="K140:O140"/>
    <mergeCell ref="K439:O441"/>
    <mergeCell ref="K416:L416"/>
    <mergeCell ref="G420:O421"/>
    <mergeCell ref="N424:O424"/>
    <mergeCell ref="K405:L405"/>
    <mergeCell ref="N408:O408"/>
    <mergeCell ref="K410:O410"/>
    <mergeCell ref="K401:O403"/>
    <mergeCell ref="K412:O414"/>
    <mergeCell ref="K389:L389"/>
    <mergeCell ref="G393:O394"/>
    <mergeCell ref="N397:O397"/>
    <mergeCell ref="K399:O399"/>
    <mergeCell ref="K378:L378"/>
    <mergeCell ref="N381:O381"/>
    <mergeCell ref="K383:O383"/>
    <mergeCell ref="K374:O376"/>
    <mergeCell ref="K385:O387"/>
    <mergeCell ref="K362:L362"/>
    <mergeCell ref="G366:O367"/>
    <mergeCell ref="N370:O370"/>
    <mergeCell ref="K372:O372"/>
    <mergeCell ref="K351:L351"/>
    <mergeCell ref="N354:O354"/>
    <mergeCell ref="K356:O356"/>
    <mergeCell ref="K358:O360"/>
    <mergeCell ref="G339:O340"/>
    <mergeCell ref="N343:O343"/>
    <mergeCell ref="K345:O345"/>
    <mergeCell ref="N327:O327"/>
    <mergeCell ref="K329:O329"/>
    <mergeCell ref="K335:L335"/>
    <mergeCell ref="K331:O333"/>
    <mergeCell ref="K347:O349"/>
    <mergeCell ref="N316:O316"/>
    <mergeCell ref="K318:O318"/>
    <mergeCell ref="K324:L324"/>
    <mergeCell ref="K302:O302"/>
    <mergeCell ref="K308:L308"/>
    <mergeCell ref="G312:O313"/>
    <mergeCell ref="K304:O306"/>
    <mergeCell ref="K320:O322"/>
    <mergeCell ref="K291:O291"/>
    <mergeCell ref="K297:L297"/>
    <mergeCell ref="N300:O300"/>
    <mergeCell ref="K281:L281"/>
    <mergeCell ref="G285:O286"/>
    <mergeCell ref="N289:O289"/>
    <mergeCell ref="K277:O279"/>
    <mergeCell ref="K293:O295"/>
    <mergeCell ref="K270:L270"/>
    <mergeCell ref="N273:O273"/>
    <mergeCell ref="K275:O275"/>
    <mergeCell ref="K254:L254"/>
    <mergeCell ref="G258:O259"/>
    <mergeCell ref="N262:O262"/>
    <mergeCell ref="K264:O264"/>
    <mergeCell ref="K250:O252"/>
    <mergeCell ref="K266:O268"/>
    <mergeCell ref="K243:L243"/>
    <mergeCell ref="N246:O246"/>
    <mergeCell ref="K248:O248"/>
    <mergeCell ref="K227:L227"/>
    <mergeCell ref="G231:O232"/>
    <mergeCell ref="N235:O235"/>
    <mergeCell ref="K237:O237"/>
    <mergeCell ref="K239:O241"/>
    <mergeCell ref="K216:L216"/>
    <mergeCell ref="N219:O219"/>
    <mergeCell ref="K221:O221"/>
    <mergeCell ref="G204:O205"/>
    <mergeCell ref="N208:O208"/>
    <mergeCell ref="K210:O210"/>
    <mergeCell ref="K223:O225"/>
    <mergeCell ref="K200:L200"/>
    <mergeCell ref="G177:O178"/>
    <mergeCell ref="N181:O181"/>
    <mergeCell ref="K183:O183"/>
    <mergeCell ref="K189:L189"/>
    <mergeCell ref="N192:O192"/>
    <mergeCell ref="K194:O194"/>
    <mergeCell ref="K212:O214"/>
    <mergeCell ref="K185:O187"/>
    <mergeCell ref="K196:O198"/>
    <mergeCell ref="K70:L70"/>
    <mergeCell ref="N73:O73"/>
    <mergeCell ref="K119:L119"/>
    <mergeCell ref="K108:L108"/>
    <mergeCell ref="N111:O111"/>
    <mergeCell ref="K92:L92"/>
    <mergeCell ref="K81:L81"/>
    <mergeCell ref="N84:O84"/>
    <mergeCell ref="K86:O86"/>
    <mergeCell ref="G96:O97"/>
    <mergeCell ref="K113:O113"/>
    <mergeCell ref="N100:O100"/>
    <mergeCell ref="K102:O102"/>
    <mergeCell ref="K75:O75"/>
    <mergeCell ref="K88:O90"/>
    <mergeCell ref="K77:O79"/>
    <mergeCell ref="K104:O106"/>
    <mergeCell ref="K115:O117"/>
    <mergeCell ref="K66:O68"/>
    <mergeCell ref="H40:O40"/>
    <mergeCell ref="N62:O62"/>
    <mergeCell ref="K64:O64"/>
    <mergeCell ref="R7:U7"/>
    <mergeCell ref="R8:U8"/>
    <mergeCell ref="H7:N7"/>
    <mergeCell ref="G31:O32"/>
    <mergeCell ref="G19:O22"/>
    <mergeCell ref="G12:O17"/>
    <mergeCell ref="G36:O38"/>
    <mergeCell ref="K53:O53"/>
    <mergeCell ref="K59:L59"/>
    <mergeCell ref="N51:O51"/>
    <mergeCell ref="K42:O42"/>
    <mergeCell ref="K48:L48"/>
    <mergeCell ref="K44:O46"/>
    <mergeCell ref="K55:O57"/>
  </mergeCells>
  <conditionalFormatting sqref="M542">
    <cfRule type="expression" dxfId="563" priority="514">
      <formula>$M$542="in progress…"</formula>
    </cfRule>
    <cfRule type="expression" dxfId="562" priority="515">
      <formula>$M$542="completed"</formula>
    </cfRule>
  </conditionalFormatting>
  <conditionalFormatting sqref="O50 O52 O481:O539 O29:O30 O474">
    <cfRule type="containsText" dxfId="561" priority="513" operator="containsText" text="Value">
      <formula>NOT(ISERROR(SEARCH("Value",O29)))</formula>
    </cfRule>
  </conditionalFormatting>
  <conditionalFormatting sqref="H481:J494 H496:J509 I495:J495 H511:J511 H510 J510 H513:J526 I512:J512 H528:J539 I527:J527">
    <cfRule type="containsText" dxfId="560" priority="512" operator="containsText" text="Please define your indicator here.">
      <formula>NOT(ISERROR(SEARCH("Please define your indicator here.",H481)))</formula>
    </cfRule>
  </conditionalFormatting>
  <conditionalFormatting sqref="N29:O30 N35:O35 N50:O52 O43 O47 O49 N471:O474 N120:O122 N147:O149 N174:O176 N201:O203 N228:O230 N255:O257 N282:O284 N309:O311 N336:O338 N363:O365 N390:O392 N417:O419 N444:O446 N39:O39 N41:O41">
    <cfRule type="containsText" dxfId="559" priority="511" operator="containsText" text="Responsible Person">
      <formula>NOT(ISERROR(SEARCH("Responsible Person",N29)))</formula>
    </cfRule>
  </conditionalFormatting>
  <conditionalFormatting sqref="I43 K42 I47 I41 H40 I49:I50 I52 H51">
    <cfRule type="containsText" dxfId="558" priority="507" operator="containsText" text="Please define your indicator here.">
      <formula>NOT(ISERROR(SEARCH("Please define your indicator here.",H40)))</formula>
    </cfRule>
  </conditionalFormatting>
  <conditionalFormatting sqref="G35">
    <cfRule type="cellIs" dxfId="557" priority="505" operator="equal">
      <formula>0</formula>
    </cfRule>
  </conditionalFormatting>
  <conditionalFormatting sqref="H495">
    <cfRule type="cellIs" dxfId="556" priority="500" operator="equal">
      <formula>0</formula>
    </cfRule>
  </conditionalFormatting>
  <conditionalFormatting sqref="I510">
    <cfRule type="cellIs" dxfId="555" priority="499" operator="equal">
      <formula>0</formula>
    </cfRule>
  </conditionalFormatting>
  <conditionalFormatting sqref="H512">
    <cfRule type="cellIs" dxfId="554" priority="498" operator="equal">
      <formula>0</formula>
    </cfRule>
  </conditionalFormatting>
  <conditionalFormatting sqref="H527">
    <cfRule type="cellIs" dxfId="553" priority="497" operator="equal">
      <formula>0</formula>
    </cfRule>
  </conditionalFormatting>
  <conditionalFormatting sqref="G510">
    <cfRule type="expression" dxfId="552" priority="493">
      <formula>H510=0</formula>
    </cfRule>
  </conditionalFormatting>
  <conditionalFormatting sqref="G512">
    <cfRule type="expression" dxfId="551" priority="492">
      <formula>H512=0</formula>
    </cfRule>
  </conditionalFormatting>
  <conditionalFormatting sqref="G495">
    <cfRule type="expression" dxfId="550" priority="491">
      <formula>H495=0</formula>
    </cfRule>
  </conditionalFormatting>
  <conditionalFormatting sqref="G527">
    <cfRule type="expression" dxfId="549" priority="490">
      <formula>H527=0</formula>
    </cfRule>
  </conditionalFormatting>
  <conditionalFormatting sqref="O43 O47 O49">
    <cfRule type="expression" dxfId="548" priority="486">
      <formula>J43="Please define your indicator here."</formula>
    </cfRule>
  </conditionalFormatting>
  <conditionalFormatting sqref="O477">
    <cfRule type="expression" dxfId="547" priority="482">
      <formula>$O$477="complete"</formula>
    </cfRule>
    <cfRule type="expression" dxfId="546" priority="483">
      <formula>$O$477="in progress…"</formula>
    </cfRule>
  </conditionalFormatting>
  <conditionalFormatting sqref="K44">
    <cfRule type="containsText" dxfId="545" priority="481" operator="containsText" text="Please define your indicator here.">
      <formula>NOT(ISERROR(SEARCH("Please define your indicator here.",K44)))</formula>
    </cfRule>
  </conditionalFormatting>
  <conditionalFormatting sqref="K48 K120:K122 K147:K149 K174:K176 K201:K203 K228:K230 K255:K257 K282:K284 K309:K311 K336:K338 K363:K365 K390:K392 K417:K419 K444:K446 K471:K473">
    <cfRule type="containsText" dxfId="544" priority="480" operator="containsText" text="Please Select">
      <formula>NOT(ISERROR(SEARCH("Please Select",K48)))</formula>
    </cfRule>
  </conditionalFormatting>
  <conditionalFormatting sqref="N51:O51 N41:O41">
    <cfRule type="expression" dxfId="543" priority="751">
      <formula>H41="Please define your indicator here."</formula>
    </cfRule>
  </conditionalFormatting>
  <conditionalFormatting sqref="O54 O58">
    <cfRule type="containsText" dxfId="542" priority="479" operator="containsText" text="Responsible Person">
      <formula>NOT(ISERROR(SEARCH("Responsible Person",O54)))</formula>
    </cfRule>
  </conditionalFormatting>
  <conditionalFormatting sqref="I54 K53 I58">
    <cfRule type="containsText" dxfId="541" priority="478" operator="containsText" text="Please define your indicator here.">
      <formula>NOT(ISERROR(SEARCH("Please define your indicator here.",I53)))</formula>
    </cfRule>
  </conditionalFormatting>
  <conditionalFormatting sqref="O54 O58">
    <cfRule type="expression" dxfId="540" priority="477">
      <formula>J54="Please define your indicator here."</formula>
    </cfRule>
  </conditionalFormatting>
  <conditionalFormatting sqref="K55">
    <cfRule type="containsText" dxfId="539" priority="476" operator="containsText" text="Please define your indicator here.">
      <formula>NOT(ISERROR(SEARCH("Please define your indicator here.",K55)))</formula>
    </cfRule>
  </conditionalFormatting>
  <conditionalFormatting sqref="N98:O99">
    <cfRule type="containsText" dxfId="538" priority="472" operator="containsText" text="Responsible Person">
      <formula>NOT(ISERROR(SEARCH("Responsible Person",N98)))</formula>
    </cfRule>
  </conditionalFormatting>
  <conditionalFormatting sqref="O48">
    <cfRule type="containsText" dxfId="537" priority="461" operator="containsText" text="Value">
      <formula>NOT(ISERROR(SEARCH("Value",O48)))</formula>
    </cfRule>
  </conditionalFormatting>
  <conditionalFormatting sqref="N48:O48">
    <cfRule type="containsText" dxfId="536" priority="460" operator="containsText" text="Responsible Person">
      <formula>NOT(ISERROR(SEARCH("Responsible Person",N48)))</formula>
    </cfRule>
  </conditionalFormatting>
  <conditionalFormatting sqref="I114 K113 I118">
    <cfRule type="containsText" dxfId="535" priority="391" operator="containsText" text="Please define your indicator here.">
      <formula>NOT(ISERROR(SEARCH("Please define your indicator here.",I113)))</formula>
    </cfRule>
  </conditionalFormatting>
  <conditionalFormatting sqref="O59">
    <cfRule type="containsText" dxfId="534" priority="457" operator="containsText" text="Value">
      <formula>NOT(ISERROR(SEARCH("Value",O59)))</formula>
    </cfRule>
  </conditionalFormatting>
  <conditionalFormatting sqref="N59:O59">
    <cfRule type="containsText" dxfId="533" priority="456" operator="containsText" text="Responsible Person">
      <formula>NOT(ISERROR(SEARCH("Responsible Person",N59)))</formula>
    </cfRule>
  </conditionalFormatting>
  <conditionalFormatting sqref="K115">
    <cfRule type="containsText" dxfId="532" priority="389" operator="containsText" text="Please define your indicator here.">
      <formula>NOT(ISERROR(SEARCH("Please define your indicator here.",K115)))</formula>
    </cfRule>
  </conditionalFormatting>
  <conditionalFormatting sqref="K59">
    <cfRule type="containsText" dxfId="531" priority="447" operator="containsText" text="Please Select">
      <formula>NOT(ISERROR(SEARCH("Please Select",K59)))</formula>
    </cfRule>
  </conditionalFormatting>
  <conditionalFormatting sqref="O63">
    <cfRule type="containsText" dxfId="530" priority="443" operator="containsText" text="Value">
      <formula>NOT(ISERROR(SEARCH("Value",O63)))</formula>
    </cfRule>
  </conditionalFormatting>
  <conditionalFormatting sqref="N62:O63">
    <cfRule type="containsText" dxfId="529" priority="442" operator="containsText" text="Responsible Person">
      <formula>NOT(ISERROR(SEARCH("Responsible Person",N62)))</formula>
    </cfRule>
  </conditionalFormatting>
  <conditionalFormatting sqref="I63">
    <cfRule type="containsText" dxfId="528" priority="441" operator="containsText" text="Please define your indicator here.">
      <formula>NOT(ISERROR(SEARCH("Please define your indicator here.",I63)))</formula>
    </cfRule>
  </conditionalFormatting>
  <conditionalFormatting sqref="N62:O62">
    <cfRule type="expression" dxfId="527" priority="444">
      <formula>H62="Please define your indicator here."</formula>
    </cfRule>
  </conditionalFormatting>
  <conditionalFormatting sqref="O65 O69">
    <cfRule type="containsText" dxfId="526" priority="440" operator="containsText" text="Responsible Person">
      <formula>NOT(ISERROR(SEARCH("Responsible Person",O65)))</formula>
    </cfRule>
  </conditionalFormatting>
  <conditionalFormatting sqref="I65 K64 I69">
    <cfRule type="containsText" dxfId="525" priority="439" operator="containsText" text="Please define your indicator here.">
      <formula>NOT(ISERROR(SEARCH("Please define your indicator here.",I64)))</formula>
    </cfRule>
  </conditionalFormatting>
  <conditionalFormatting sqref="O65 O69">
    <cfRule type="expression" dxfId="524" priority="438">
      <formula>J65="Please define your indicator here."</formula>
    </cfRule>
  </conditionalFormatting>
  <conditionalFormatting sqref="K66">
    <cfRule type="containsText" dxfId="523" priority="437" operator="containsText" text="Please define your indicator here.">
      <formula>NOT(ISERROR(SEARCH("Please define your indicator here.",K66)))</formula>
    </cfRule>
  </conditionalFormatting>
  <conditionalFormatting sqref="O70">
    <cfRule type="containsText" dxfId="522" priority="436" operator="containsText" text="Value">
      <formula>NOT(ISERROR(SEARCH("Value",O70)))</formula>
    </cfRule>
  </conditionalFormatting>
  <conditionalFormatting sqref="N70:O70">
    <cfRule type="containsText" dxfId="521" priority="435" operator="containsText" text="Responsible Person">
      <formula>NOT(ISERROR(SEARCH("Responsible Person",N70)))</formula>
    </cfRule>
  </conditionalFormatting>
  <conditionalFormatting sqref="K70">
    <cfRule type="containsText" dxfId="520" priority="433" operator="containsText" text="Please Select">
      <formula>NOT(ISERROR(SEARCH("Please Select",K70)))</formula>
    </cfRule>
  </conditionalFormatting>
  <conditionalFormatting sqref="O74">
    <cfRule type="containsText" dxfId="519" priority="431" operator="containsText" text="Value">
      <formula>NOT(ISERROR(SEARCH("Value",O74)))</formula>
    </cfRule>
  </conditionalFormatting>
  <conditionalFormatting sqref="N73:O74">
    <cfRule type="containsText" dxfId="518" priority="430" operator="containsText" text="Responsible Person">
      <formula>NOT(ISERROR(SEARCH("Responsible Person",N73)))</formula>
    </cfRule>
  </conditionalFormatting>
  <conditionalFormatting sqref="I74">
    <cfRule type="containsText" dxfId="517" priority="429" operator="containsText" text="Please define your indicator here.">
      <formula>NOT(ISERROR(SEARCH("Please define your indicator here.",I74)))</formula>
    </cfRule>
  </conditionalFormatting>
  <conditionalFormatting sqref="N73:O73">
    <cfRule type="expression" dxfId="516" priority="432">
      <formula>H73="Please define your indicator here."</formula>
    </cfRule>
  </conditionalFormatting>
  <conditionalFormatting sqref="O76 O80">
    <cfRule type="containsText" dxfId="515" priority="428" operator="containsText" text="Responsible Person">
      <formula>NOT(ISERROR(SEARCH("Responsible Person",O76)))</formula>
    </cfRule>
  </conditionalFormatting>
  <conditionalFormatting sqref="I76 K75 I80">
    <cfRule type="containsText" dxfId="514" priority="427" operator="containsText" text="Please define your indicator here.">
      <formula>NOT(ISERROR(SEARCH("Please define your indicator here.",I75)))</formula>
    </cfRule>
  </conditionalFormatting>
  <conditionalFormatting sqref="O76 O80">
    <cfRule type="expression" dxfId="513" priority="426">
      <formula>J76="Please define your indicator here."</formula>
    </cfRule>
  </conditionalFormatting>
  <conditionalFormatting sqref="K77">
    <cfRule type="containsText" dxfId="512" priority="425" operator="containsText" text="Please define your indicator here.">
      <formula>NOT(ISERROR(SEARCH("Please define your indicator here.",K77)))</formula>
    </cfRule>
  </conditionalFormatting>
  <conditionalFormatting sqref="O81">
    <cfRule type="containsText" dxfId="511" priority="424" operator="containsText" text="Value">
      <formula>NOT(ISERROR(SEARCH("Value",O81)))</formula>
    </cfRule>
  </conditionalFormatting>
  <conditionalFormatting sqref="N81:O81">
    <cfRule type="containsText" dxfId="510" priority="423" operator="containsText" text="Responsible Person">
      <formula>NOT(ISERROR(SEARCH("Responsible Person",N81)))</formula>
    </cfRule>
  </conditionalFormatting>
  <conditionalFormatting sqref="K81">
    <cfRule type="containsText" dxfId="509" priority="421" operator="containsText" text="Please Select">
      <formula>NOT(ISERROR(SEARCH("Please Select",K81)))</formula>
    </cfRule>
  </conditionalFormatting>
  <conditionalFormatting sqref="O85">
    <cfRule type="containsText" dxfId="508" priority="419" operator="containsText" text="Value">
      <formula>NOT(ISERROR(SEARCH("Value",O85)))</formula>
    </cfRule>
  </conditionalFormatting>
  <conditionalFormatting sqref="N84:O85">
    <cfRule type="containsText" dxfId="507" priority="418" operator="containsText" text="Responsible Person">
      <formula>NOT(ISERROR(SEARCH("Responsible Person",N84)))</formula>
    </cfRule>
  </conditionalFormatting>
  <conditionalFormatting sqref="I85">
    <cfRule type="containsText" dxfId="506" priority="417" operator="containsText" text="Please define your indicator here.">
      <formula>NOT(ISERROR(SEARCH("Please define your indicator here.",I85)))</formula>
    </cfRule>
  </conditionalFormatting>
  <conditionalFormatting sqref="N84:O84">
    <cfRule type="expression" dxfId="505" priority="420">
      <formula>H84="Please define your indicator here."</formula>
    </cfRule>
  </conditionalFormatting>
  <conditionalFormatting sqref="O87 O91">
    <cfRule type="containsText" dxfId="504" priority="416" operator="containsText" text="Responsible Person">
      <formula>NOT(ISERROR(SEARCH("Responsible Person",O87)))</formula>
    </cfRule>
  </conditionalFormatting>
  <conditionalFormatting sqref="I87 K86 I91">
    <cfRule type="containsText" dxfId="503" priority="415" operator="containsText" text="Please define your indicator here.">
      <formula>NOT(ISERROR(SEARCH("Please define your indicator here.",I86)))</formula>
    </cfRule>
  </conditionalFormatting>
  <conditionalFormatting sqref="O87 O91">
    <cfRule type="expression" dxfId="502" priority="414">
      <formula>J87="Please define your indicator here."</formula>
    </cfRule>
  </conditionalFormatting>
  <conditionalFormatting sqref="K88">
    <cfRule type="containsText" dxfId="501" priority="413" operator="containsText" text="Please define your indicator here.">
      <formula>NOT(ISERROR(SEARCH("Please define your indicator here.",K88)))</formula>
    </cfRule>
  </conditionalFormatting>
  <conditionalFormatting sqref="O92">
    <cfRule type="containsText" dxfId="500" priority="412" operator="containsText" text="Value">
      <formula>NOT(ISERROR(SEARCH("Value",O92)))</formula>
    </cfRule>
  </conditionalFormatting>
  <conditionalFormatting sqref="N92:O92">
    <cfRule type="containsText" dxfId="499" priority="411" operator="containsText" text="Responsible Person">
      <formula>NOT(ISERROR(SEARCH("Responsible Person",N92)))</formula>
    </cfRule>
  </conditionalFormatting>
  <conditionalFormatting sqref="K92">
    <cfRule type="containsText" dxfId="498" priority="409" operator="containsText" text="Please Select">
      <formula>NOT(ISERROR(SEARCH("Please Select",K92)))</formula>
    </cfRule>
  </conditionalFormatting>
  <conditionalFormatting sqref="H111">
    <cfRule type="containsText" dxfId="497" priority="380" operator="containsText" text="Please define your indicator here.">
      <formula>NOT(ISERROR(SEARCH("Please define your indicator here.",H111)))</formula>
    </cfRule>
  </conditionalFormatting>
  <conditionalFormatting sqref="O101">
    <cfRule type="containsText" dxfId="496" priority="407" operator="containsText" text="Value">
      <formula>NOT(ISERROR(SEARCH("Value",O101)))</formula>
    </cfRule>
  </conditionalFormatting>
  <conditionalFormatting sqref="N100:O101">
    <cfRule type="containsText" dxfId="495" priority="406" operator="containsText" text="Responsible Person">
      <formula>NOT(ISERROR(SEARCH("Responsible Person",N100)))</formula>
    </cfRule>
  </conditionalFormatting>
  <conditionalFormatting sqref="I101">
    <cfRule type="containsText" dxfId="494" priority="405" operator="containsText" text="Please define your indicator here.">
      <formula>NOT(ISERROR(SEARCH("Please define your indicator here.",I101)))</formula>
    </cfRule>
  </conditionalFormatting>
  <conditionalFormatting sqref="N100:O100">
    <cfRule type="expression" dxfId="493" priority="408">
      <formula>H100="Please define your indicator here."</formula>
    </cfRule>
  </conditionalFormatting>
  <conditionalFormatting sqref="O103 O107">
    <cfRule type="containsText" dxfId="492" priority="404" operator="containsText" text="Responsible Person">
      <formula>NOT(ISERROR(SEARCH("Responsible Person",O103)))</formula>
    </cfRule>
  </conditionalFormatting>
  <conditionalFormatting sqref="I103 K102 I107">
    <cfRule type="containsText" dxfId="491" priority="403" operator="containsText" text="Please define your indicator here.">
      <formula>NOT(ISERROR(SEARCH("Please define your indicator here.",I102)))</formula>
    </cfRule>
  </conditionalFormatting>
  <conditionalFormatting sqref="O103 O107">
    <cfRule type="expression" dxfId="490" priority="402">
      <formula>J103="Please define your indicator here."</formula>
    </cfRule>
  </conditionalFormatting>
  <conditionalFormatting sqref="K104">
    <cfRule type="containsText" dxfId="489" priority="401" operator="containsText" text="Please define your indicator here.">
      <formula>NOT(ISERROR(SEARCH("Please define your indicator here.",K104)))</formula>
    </cfRule>
  </conditionalFormatting>
  <conditionalFormatting sqref="O108">
    <cfRule type="containsText" dxfId="488" priority="400" operator="containsText" text="Value">
      <formula>NOT(ISERROR(SEARCH("Value",O108)))</formula>
    </cfRule>
  </conditionalFormatting>
  <conditionalFormatting sqref="N108:O108">
    <cfRule type="containsText" dxfId="487" priority="399" operator="containsText" text="Responsible Person">
      <formula>NOT(ISERROR(SEARCH("Responsible Person",N108)))</formula>
    </cfRule>
  </conditionalFormatting>
  <conditionalFormatting sqref="K108">
    <cfRule type="containsText" dxfId="486" priority="397" operator="containsText" text="Please Select">
      <formula>NOT(ISERROR(SEARCH("Please Select",K108)))</formula>
    </cfRule>
  </conditionalFormatting>
  <conditionalFormatting sqref="O112">
    <cfRule type="containsText" dxfId="485" priority="395" operator="containsText" text="Value">
      <formula>NOT(ISERROR(SEARCH("Value",O112)))</formula>
    </cfRule>
  </conditionalFormatting>
  <conditionalFormatting sqref="N111:O112">
    <cfRule type="containsText" dxfId="484" priority="394" operator="containsText" text="Responsible Person">
      <formula>NOT(ISERROR(SEARCH("Responsible Person",N111)))</formula>
    </cfRule>
  </conditionalFormatting>
  <conditionalFormatting sqref="I112">
    <cfRule type="containsText" dxfId="483" priority="393" operator="containsText" text="Please define your indicator here.">
      <formula>NOT(ISERROR(SEARCH("Please define your indicator here.",I112)))</formula>
    </cfRule>
  </conditionalFormatting>
  <conditionalFormatting sqref="N111:O111">
    <cfRule type="expression" dxfId="482" priority="396">
      <formula>H111="Please define your indicator here."</formula>
    </cfRule>
  </conditionalFormatting>
  <conditionalFormatting sqref="O114 O118">
    <cfRule type="containsText" dxfId="481" priority="392" operator="containsText" text="Responsible Person">
      <formula>NOT(ISERROR(SEARCH("Responsible Person",O114)))</formula>
    </cfRule>
  </conditionalFormatting>
  <conditionalFormatting sqref="O114 O118">
    <cfRule type="expression" dxfId="480" priority="390">
      <formula>J114="Please define your indicator here."</formula>
    </cfRule>
  </conditionalFormatting>
  <conditionalFormatting sqref="O119">
    <cfRule type="containsText" dxfId="479" priority="388" operator="containsText" text="Value">
      <formula>NOT(ISERROR(SEARCH("Value",O119)))</formula>
    </cfRule>
  </conditionalFormatting>
  <conditionalFormatting sqref="N119:O119">
    <cfRule type="containsText" dxfId="478" priority="387" operator="containsText" text="Responsible Person">
      <formula>NOT(ISERROR(SEARCH("Responsible Person",N119)))</formula>
    </cfRule>
  </conditionalFormatting>
  <conditionalFormatting sqref="K119">
    <cfRule type="containsText" dxfId="477" priority="385" operator="containsText" text="Please Select">
      <formula>NOT(ISERROR(SEARCH("Please Select",K119)))</formula>
    </cfRule>
  </conditionalFormatting>
  <conditionalFormatting sqref="H62">
    <cfRule type="containsText" dxfId="476" priority="384" operator="containsText" text="Please define your indicator here.">
      <formula>NOT(ISERROR(SEARCH("Please define your indicator here.",H62)))</formula>
    </cfRule>
  </conditionalFormatting>
  <conditionalFormatting sqref="H73">
    <cfRule type="containsText" dxfId="475" priority="383" operator="containsText" text="Please define your indicator here.">
      <formula>NOT(ISERROR(SEARCH("Please define your indicator here.",H73)))</formula>
    </cfRule>
  </conditionalFormatting>
  <conditionalFormatting sqref="H84">
    <cfRule type="containsText" dxfId="474" priority="382" operator="containsText" text="Please define your indicator here.">
      <formula>NOT(ISERROR(SEARCH("Please define your indicator here.",H84)))</formula>
    </cfRule>
  </conditionalFormatting>
  <conditionalFormatting sqref="H100">
    <cfRule type="containsText" dxfId="473" priority="381" operator="containsText" text="Please define your indicator here.">
      <formula>NOT(ISERROR(SEARCH("Please define your indicator here.",H100)))</formula>
    </cfRule>
  </conditionalFormatting>
  <conditionalFormatting sqref="N125:O126">
    <cfRule type="containsText" dxfId="472" priority="379" operator="containsText" text="Responsible Person">
      <formula>NOT(ISERROR(SEARCH("Responsible Person",N125)))</formula>
    </cfRule>
  </conditionalFormatting>
  <conditionalFormatting sqref="I141 K140 I145">
    <cfRule type="containsText" dxfId="471" priority="361" operator="containsText" text="Please define your indicator here.">
      <formula>NOT(ISERROR(SEARCH("Please define your indicator here.",I140)))</formula>
    </cfRule>
  </conditionalFormatting>
  <conditionalFormatting sqref="K142">
    <cfRule type="containsText" dxfId="470" priority="359" operator="containsText" text="Please define your indicator here.">
      <formula>NOT(ISERROR(SEARCH("Please define your indicator here.",K142)))</formula>
    </cfRule>
  </conditionalFormatting>
  <conditionalFormatting sqref="O128">
    <cfRule type="containsText" dxfId="469" priority="377" operator="containsText" text="Value">
      <formula>NOT(ISERROR(SEARCH("Value",O128)))</formula>
    </cfRule>
  </conditionalFormatting>
  <conditionalFormatting sqref="N127:O128">
    <cfRule type="containsText" dxfId="468" priority="376" operator="containsText" text="Responsible Person">
      <formula>NOT(ISERROR(SEARCH("Responsible Person",N127)))</formula>
    </cfRule>
  </conditionalFormatting>
  <conditionalFormatting sqref="I128">
    <cfRule type="containsText" dxfId="467" priority="375" operator="containsText" text="Please define your indicator here.">
      <formula>NOT(ISERROR(SEARCH("Please define your indicator here.",I128)))</formula>
    </cfRule>
  </conditionalFormatting>
  <conditionalFormatting sqref="N127:O127">
    <cfRule type="expression" dxfId="466" priority="378">
      <formula>H127="Please define your indicator here."</formula>
    </cfRule>
  </conditionalFormatting>
  <conditionalFormatting sqref="O130 O134">
    <cfRule type="containsText" dxfId="465" priority="374" operator="containsText" text="Responsible Person">
      <formula>NOT(ISERROR(SEARCH("Responsible Person",O130)))</formula>
    </cfRule>
  </conditionalFormatting>
  <conditionalFormatting sqref="I130 K129 I134">
    <cfRule type="containsText" dxfId="464" priority="373" operator="containsText" text="Please define your indicator here.">
      <formula>NOT(ISERROR(SEARCH("Please define your indicator here.",I129)))</formula>
    </cfRule>
  </conditionalFormatting>
  <conditionalFormatting sqref="O130 O134">
    <cfRule type="expression" dxfId="463" priority="372">
      <formula>J130="Please define your indicator here."</formula>
    </cfRule>
  </conditionalFormatting>
  <conditionalFormatting sqref="K131">
    <cfRule type="containsText" dxfId="462" priority="371" operator="containsText" text="Please define your indicator here.">
      <formula>NOT(ISERROR(SEARCH("Please define your indicator here.",K131)))</formula>
    </cfRule>
  </conditionalFormatting>
  <conditionalFormatting sqref="O135">
    <cfRule type="containsText" dxfId="461" priority="370" operator="containsText" text="Value">
      <formula>NOT(ISERROR(SEARCH("Value",O135)))</formula>
    </cfRule>
  </conditionalFormatting>
  <conditionalFormatting sqref="N135:O135">
    <cfRule type="containsText" dxfId="460" priority="369" operator="containsText" text="Responsible Person">
      <formula>NOT(ISERROR(SEARCH("Responsible Person",N135)))</formula>
    </cfRule>
  </conditionalFormatting>
  <conditionalFormatting sqref="K135">
    <cfRule type="containsText" dxfId="459" priority="367" operator="containsText" text="Please Select">
      <formula>NOT(ISERROR(SEARCH("Please Select",K135)))</formula>
    </cfRule>
  </conditionalFormatting>
  <conditionalFormatting sqref="O139">
    <cfRule type="containsText" dxfId="458" priority="365" operator="containsText" text="Value">
      <formula>NOT(ISERROR(SEARCH("Value",O139)))</formula>
    </cfRule>
  </conditionalFormatting>
  <conditionalFormatting sqref="N138:O139">
    <cfRule type="containsText" dxfId="457" priority="364" operator="containsText" text="Responsible Person">
      <formula>NOT(ISERROR(SEARCH("Responsible Person",N138)))</formula>
    </cfRule>
  </conditionalFormatting>
  <conditionalFormatting sqref="I139">
    <cfRule type="containsText" dxfId="456" priority="363" operator="containsText" text="Please define your indicator here.">
      <formula>NOT(ISERROR(SEARCH("Please define your indicator here.",I139)))</formula>
    </cfRule>
  </conditionalFormatting>
  <conditionalFormatting sqref="N138:O138">
    <cfRule type="expression" dxfId="455" priority="366">
      <formula>H138="Please define your indicator here."</formula>
    </cfRule>
  </conditionalFormatting>
  <conditionalFormatting sqref="O141 O145">
    <cfRule type="containsText" dxfId="454" priority="362" operator="containsText" text="Responsible Person">
      <formula>NOT(ISERROR(SEARCH("Responsible Person",O141)))</formula>
    </cfRule>
  </conditionalFormatting>
  <conditionalFormatting sqref="O141 O145">
    <cfRule type="expression" dxfId="453" priority="360">
      <formula>J141="Please define your indicator here."</formula>
    </cfRule>
  </conditionalFormatting>
  <conditionalFormatting sqref="O146">
    <cfRule type="containsText" dxfId="452" priority="358" operator="containsText" text="Value">
      <formula>NOT(ISERROR(SEARCH("Value",O146)))</formula>
    </cfRule>
  </conditionalFormatting>
  <conditionalFormatting sqref="N146:O146">
    <cfRule type="containsText" dxfId="451" priority="357" operator="containsText" text="Responsible Person">
      <formula>NOT(ISERROR(SEARCH("Responsible Person",N146)))</formula>
    </cfRule>
  </conditionalFormatting>
  <conditionalFormatting sqref="K146">
    <cfRule type="containsText" dxfId="450" priority="355" operator="containsText" text="Please Select">
      <formula>NOT(ISERROR(SEARCH("Please Select",K146)))</formula>
    </cfRule>
  </conditionalFormatting>
  <conditionalFormatting sqref="N152:O153">
    <cfRule type="containsText" dxfId="449" priority="352" operator="containsText" text="Responsible Person">
      <formula>NOT(ISERROR(SEARCH("Responsible Person",N152)))</formula>
    </cfRule>
  </conditionalFormatting>
  <conditionalFormatting sqref="I168 K167 I172">
    <cfRule type="containsText" dxfId="448" priority="334" operator="containsText" text="Please define your indicator here.">
      <formula>NOT(ISERROR(SEARCH("Please define your indicator here.",I167)))</formula>
    </cfRule>
  </conditionalFormatting>
  <conditionalFormatting sqref="K169">
    <cfRule type="containsText" dxfId="447" priority="332" operator="containsText" text="Please define your indicator here.">
      <formula>NOT(ISERROR(SEARCH("Please define your indicator here.",K169)))</formula>
    </cfRule>
  </conditionalFormatting>
  <conditionalFormatting sqref="O155">
    <cfRule type="containsText" dxfId="446" priority="350" operator="containsText" text="Value">
      <formula>NOT(ISERROR(SEARCH("Value",O155)))</formula>
    </cfRule>
  </conditionalFormatting>
  <conditionalFormatting sqref="N154:O155">
    <cfRule type="containsText" dxfId="445" priority="349" operator="containsText" text="Responsible Person">
      <formula>NOT(ISERROR(SEARCH("Responsible Person",N154)))</formula>
    </cfRule>
  </conditionalFormatting>
  <conditionalFormatting sqref="I155">
    <cfRule type="containsText" dxfId="444" priority="348" operator="containsText" text="Please define your indicator here.">
      <formula>NOT(ISERROR(SEARCH("Please define your indicator here.",I155)))</formula>
    </cfRule>
  </conditionalFormatting>
  <conditionalFormatting sqref="N154:O154">
    <cfRule type="expression" dxfId="443" priority="351">
      <formula>H154="Please define your indicator here."</formula>
    </cfRule>
  </conditionalFormatting>
  <conditionalFormatting sqref="O157 O161">
    <cfRule type="containsText" dxfId="442" priority="347" operator="containsText" text="Responsible Person">
      <formula>NOT(ISERROR(SEARCH("Responsible Person",O157)))</formula>
    </cfRule>
  </conditionalFormatting>
  <conditionalFormatting sqref="I157 K156 I161">
    <cfRule type="containsText" dxfId="441" priority="346" operator="containsText" text="Please define your indicator here.">
      <formula>NOT(ISERROR(SEARCH("Please define your indicator here.",I156)))</formula>
    </cfRule>
  </conditionalFormatting>
  <conditionalFormatting sqref="O157 O161">
    <cfRule type="expression" dxfId="440" priority="345">
      <formula>J157="Please define your indicator here."</formula>
    </cfRule>
  </conditionalFormatting>
  <conditionalFormatting sqref="K158">
    <cfRule type="containsText" dxfId="439" priority="344" operator="containsText" text="Please define your indicator here.">
      <formula>NOT(ISERROR(SEARCH("Please define your indicator here.",K158)))</formula>
    </cfRule>
  </conditionalFormatting>
  <conditionalFormatting sqref="O162">
    <cfRule type="containsText" dxfId="438" priority="343" operator="containsText" text="Value">
      <formula>NOT(ISERROR(SEARCH("Value",O162)))</formula>
    </cfRule>
  </conditionalFormatting>
  <conditionalFormatting sqref="N162:O162">
    <cfRule type="containsText" dxfId="437" priority="342" operator="containsText" text="Responsible Person">
      <formula>NOT(ISERROR(SEARCH("Responsible Person",N162)))</formula>
    </cfRule>
  </conditionalFormatting>
  <conditionalFormatting sqref="K162">
    <cfRule type="containsText" dxfId="436" priority="340" operator="containsText" text="Please Select">
      <formula>NOT(ISERROR(SEARCH("Please Select",K162)))</formula>
    </cfRule>
  </conditionalFormatting>
  <conditionalFormatting sqref="O166">
    <cfRule type="containsText" dxfId="435" priority="338" operator="containsText" text="Value">
      <formula>NOT(ISERROR(SEARCH("Value",O166)))</formula>
    </cfRule>
  </conditionalFormatting>
  <conditionalFormatting sqref="N165:O166">
    <cfRule type="containsText" dxfId="434" priority="337" operator="containsText" text="Responsible Person">
      <formula>NOT(ISERROR(SEARCH("Responsible Person",N165)))</formula>
    </cfRule>
  </conditionalFormatting>
  <conditionalFormatting sqref="I166">
    <cfRule type="containsText" dxfId="433" priority="336" operator="containsText" text="Please define your indicator here.">
      <formula>NOT(ISERROR(SEARCH("Please define your indicator here.",I166)))</formula>
    </cfRule>
  </conditionalFormatting>
  <conditionalFormatting sqref="N165:O165">
    <cfRule type="expression" dxfId="432" priority="339">
      <formula>H165="Please define your indicator here."</formula>
    </cfRule>
  </conditionalFormatting>
  <conditionalFormatting sqref="O168 O172">
    <cfRule type="containsText" dxfId="431" priority="335" operator="containsText" text="Responsible Person">
      <formula>NOT(ISERROR(SEARCH("Responsible Person",O168)))</formula>
    </cfRule>
  </conditionalFormatting>
  <conditionalFormatting sqref="O168 O172">
    <cfRule type="expression" dxfId="430" priority="333">
      <formula>J168="Please define your indicator here."</formula>
    </cfRule>
  </conditionalFormatting>
  <conditionalFormatting sqref="O173">
    <cfRule type="containsText" dxfId="429" priority="331" operator="containsText" text="Value">
      <formula>NOT(ISERROR(SEARCH("Value",O173)))</formula>
    </cfRule>
  </conditionalFormatting>
  <conditionalFormatting sqref="N173:O173">
    <cfRule type="containsText" dxfId="428" priority="330" operator="containsText" text="Responsible Person">
      <formula>NOT(ISERROR(SEARCH("Responsible Person",N173)))</formula>
    </cfRule>
  </conditionalFormatting>
  <conditionalFormatting sqref="K173">
    <cfRule type="containsText" dxfId="427" priority="328" operator="containsText" text="Please Select">
      <formula>NOT(ISERROR(SEARCH("Please Select",K173)))</formula>
    </cfRule>
  </conditionalFormatting>
  <conditionalFormatting sqref="N179:O180">
    <cfRule type="containsText" dxfId="426" priority="325" operator="containsText" text="Responsible Person">
      <formula>NOT(ISERROR(SEARCH("Responsible Person",N179)))</formula>
    </cfRule>
  </conditionalFormatting>
  <conditionalFormatting sqref="I195 K194 I199">
    <cfRule type="containsText" dxfId="425" priority="307" operator="containsText" text="Please define your indicator here.">
      <formula>NOT(ISERROR(SEARCH("Please define your indicator here.",I194)))</formula>
    </cfRule>
  </conditionalFormatting>
  <conditionalFormatting sqref="K196">
    <cfRule type="containsText" dxfId="424" priority="305" operator="containsText" text="Please define your indicator here.">
      <formula>NOT(ISERROR(SEARCH("Please define your indicator here.",K196)))</formula>
    </cfRule>
  </conditionalFormatting>
  <conditionalFormatting sqref="O182">
    <cfRule type="containsText" dxfId="423" priority="323" operator="containsText" text="Value">
      <formula>NOT(ISERROR(SEARCH("Value",O182)))</formula>
    </cfRule>
  </conditionalFormatting>
  <conditionalFormatting sqref="N181:O182">
    <cfRule type="containsText" dxfId="422" priority="322" operator="containsText" text="Responsible Person">
      <formula>NOT(ISERROR(SEARCH("Responsible Person",N181)))</formula>
    </cfRule>
  </conditionalFormatting>
  <conditionalFormatting sqref="I182">
    <cfRule type="containsText" dxfId="421" priority="321" operator="containsText" text="Please define your indicator here.">
      <formula>NOT(ISERROR(SEARCH("Please define your indicator here.",I182)))</formula>
    </cfRule>
  </conditionalFormatting>
  <conditionalFormatting sqref="N181:O181">
    <cfRule type="expression" dxfId="420" priority="324">
      <formula>H181="Please define your indicator here."</formula>
    </cfRule>
  </conditionalFormatting>
  <conditionalFormatting sqref="O184 O188">
    <cfRule type="containsText" dxfId="419" priority="320" operator="containsText" text="Responsible Person">
      <formula>NOT(ISERROR(SEARCH("Responsible Person",O184)))</formula>
    </cfRule>
  </conditionalFormatting>
  <conditionalFormatting sqref="I184 K183 I188">
    <cfRule type="containsText" dxfId="418" priority="319" operator="containsText" text="Please define your indicator here.">
      <formula>NOT(ISERROR(SEARCH("Please define your indicator here.",I183)))</formula>
    </cfRule>
  </conditionalFormatting>
  <conditionalFormatting sqref="O184 O188">
    <cfRule type="expression" dxfId="417" priority="318">
      <formula>J184="Please define your indicator here."</formula>
    </cfRule>
  </conditionalFormatting>
  <conditionalFormatting sqref="K185">
    <cfRule type="containsText" dxfId="416" priority="317" operator="containsText" text="Please define your indicator here.">
      <formula>NOT(ISERROR(SEARCH("Please define your indicator here.",K185)))</formula>
    </cfRule>
  </conditionalFormatting>
  <conditionalFormatting sqref="O189">
    <cfRule type="containsText" dxfId="415" priority="316" operator="containsText" text="Value">
      <formula>NOT(ISERROR(SEARCH("Value",O189)))</formula>
    </cfRule>
  </conditionalFormatting>
  <conditionalFormatting sqref="N189:O189">
    <cfRule type="containsText" dxfId="414" priority="315" operator="containsText" text="Responsible Person">
      <formula>NOT(ISERROR(SEARCH("Responsible Person",N189)))</formula>
    </cfRule>
  </conditionalFormatting>
  <conditionalFormatting sqref="K189">
    <cfRule type="containsText" dxfId="413" priority="313" operator="containsText" text="Please Select">
      <formula>NOT(ISERROR(SEARCH("Please Select",K189)))</formula>
    </cfRule>
  </conditionalFormatting>
  <conditionalFormatting sqref="O193">
    <cfRule type="containsText" dxfId="412" priority="311" operator="containsText" text="Value">
      <formula>NOT(ISERROR(SEARCH("Value",O193)))</formula>
    </cfRule>
  </conditionalFormatting>
  <conditionalFormatting sqref="N192:O193">
    <cfRule type="containsText" dxfId="411" priority="310" operator="containsText" text="Responsible Person">
      <formula>NOT(ISERROR(SEARCH("Responsible Person",N192)))</formula>
    </cfRule>
  </conditionalFormatting>
  <conditionalFormatting sqref="I193">
    <cfRule type="containsText" dxfId="410" priority="309" operator="containsText" text="Please define your indicator here.">
      <formula>NOT(ISERROR(SEARCH("Please define your indicator here.",I193)))</formula>
    </cfRule>
  </conditionalFormatting>
  <conditionalFormatting sqref="N192:O192">
    <cfRule type="expression" dxfId="409" priority="312">
      <formula>H192="Please define your indicator here."</formula>
    </cfRule>
  </conditionalFormatting>
  <conditionalFormatting sqref="O195 O199">
    <cfRule type="containsText" dxfId="408" priority="308" operator="containsText" text="Responsible Person">
      <formula>NOT(ISERROR(SEARCH("Responsible Person",O195)))</formula>
    </cfRule>
  </conditionalFormatting>
  <conditionalFormatting sqref="O195 O199">
    <cfRule type="expression" dxfId="407" priority="306">
      <formula>J195="Please define your indicator here."</formula>
    </cfRule>
  </conditionalFormatting>
  <conditionalFormatting sqref="O200">
    <cfRule type="containsText" dxfId="406" priority="304" operator="containsText" text="Value">
      <formula>NOT(ISERROR(SEARCH("Value",O200)))</formula>
    </cfRule>
  </conditionalFormatting>
  <conditionalFormatting sqref="N200:O200">
    <cfRule type="containsText" dxfId="405" priority="303" operator="containsText" text="Responsible Person">
      <formula>NOT(ISERROR(SEARCH("Responsible Person",N200)))</formula>
    </cfRule>
  </conditionalFormatting>
  <conditionalFormatting sqref="K200">
    <cfRule type="containsText" dxfId="404" priority="301" operator="containsText" text="Please Select">
      <formula>NOT(ISERROR(SEARCH("Please Select",K200)))</formula>
    </cfRule>
  </conditionalFormatting>
  <conditionalFormatting sqref="N206:O207">
    <cfRule type="containsText" dxfId="403" priority="298" operator="containsText" text="Responsible Person">
      <formula>NOT(ISERROR(SEARCH("Responsible Person",N206)))</formula>
    </cfRule>
  </conditionalFormatting>
  <conditionalFormatting sqref="I222 K221 I226">
    <cfRule type="containsText" dxfId="402" priority="280" operator="containsText" text="Please define your indicator here.">
      <formula>NOT(ISERROR(SEARCH("Please define your indicator here.",I221)))</formula>
    </cfRule>
  </conditionalFormatting>
  <conditionalFormatting sqref="K223">
    <cfRule type="containsText" dxfId="401" priority="278" operator="containsText" text="Please define your indicator here.">
      <formula>NOT(ISERROR(SEARCH("Please define your indicator here.",K223)))</formula>
    </cfRule>
  </conditionalFormatting>
  <conditionalFormatting sqref="O209">
    <cfRule type="containsText" dxfId="400" priority="296" operator="containsText" text="Value">
      <formula>NOT(ISERROR(SEARCH("Value",O209)))</formula>
    </cfRule>
  </conditionalFormatting>
  <conditionalFormatting sqref="N208:O209">
    <cfRule type="containsText" dxfId="399" priority="295" operator="containsText" text="Responsible Person">
      <formula>NOT(ISERROR(SEARCH("Responsible Person",N208)))</formula>
    </cfRule>
  </conditionalFormatting>
  <conditionalFormatting sqref="I209">
    <cfRule type="containsText" dxfId="398" priority="294" operator="containsText" text="Please define your indicator here.">
      <formula>NOT(ISERROR(SEARCH("Please define your indicator here.",I209)))</formula>
    </cfRule>
  </conditionalFormatting>
  <conditionalFormatting sqref="N208:O208">
    <cfRule type="expression" dxfId="397" priority="297">
      <formula>H208="Please define your indicator here."</formula>
    </cfRule>
  </conditionalFormatting>
  <conditionalFormatting sqref="O211 O215">
    <cfRule type="containsText" dxfId="396" priority="293" operator="containsText" text="Responsible Person">
      <formula>NOT(ISERROR(SEARCH("Responsible Person",O211)))</formula>
    </cfRule>
  </conditionalFormatting>
  <conditionalFormatting sqref="I211 K210 I215">
    <cfRule type="containsText" dxfId="395" priority="292" operator="containsText" text="Please define your indicator here.">
      <formula>NOT(ISERROR(SEARCH("Please define your indicator here.",I210)))</formula>
    </cfRule>
  </conditionalFormatting>
  <conditionalFormatting sqref="O211 O215">
    <cfRule type="expression" dxfId="394" priority="291">
      <formula>J211="Please define your indicator here."</formula>
    </cfRule>
  </conditionalFormatting>
  <conditionalFormatting sqref="K212">
    <cfRule type="containsText" dxfId="393" priority="290" operator="containsText" text="Please define your indicator here.">
      <formula>NOT(ISERROR(SEARCH("Please define your indicator here.",K212)))</formula>
    </cfRule>
  </conditionalFormatting>
  <conditionalFormatting sqref="O216">
    <cfRule type="containsText" dxfId="392" priority="289" operator="containsText" text="Value">
      <formula>NOT(ISERROR(SEARCH("Value",O216)))</formula>
    </cfRule>
  </conditionalFormatting>
  <conditionalFormatting sqref="N216:O216">
    <cfRule type="containsText" dxfId="391" priority="288" operator="containsText" text="Responsible Person">
      <formula>NOT(ISERROR(SEARCH("Responsible Person",N216)))</formula>
    </cfRule>
  </conditionalFormatting>
  <conditionalFormatting sqref="K216">
    <cfRule type="containsText" dxfId="390" priority="286" operator="containsText" text="Please Select">
      <formula>NOT(ISERROR(SEARCH("Please Select",K216)))</formula>
    </cfRule>
  </conditionalFormatting>
  <conditionalFormatting sqref="O220">
    <cfRule type="containsText" dxfId="389" priority="284" operator="containsText" text="Value">
      <formula>NOT(ISERROR(SEARCH("Value",O220)))</formula>
    </cfRule>
  </conditionalFormatting>
  <conditionalFormatting sqref="N219:O220">
    <cfRule type="containsText" dxfId="388" priority="283" operator="containsText" text="Responsible Person">
      <formula>NOT(ISERROR(SEARCH("Responsible Person",N219)))</formula>
    </cfRule>
  </conditionalFormatting>
  <conditionalFormatting sqref="I220">
    <cfRule type="containsText" dxfId="387" priority="282" operator="containsText" text="Please define your indicator here.">
      <formula>NOT(ISERROR(SEARCH("Please define your indicator here.",I220)))</formula>
    </cfRule>
  </conditionalFormatting>
  <conditionalFormatting sqref="N219:O219">
    <cfRule type="expression" dxfId="386" priority="285">
      <formula>H219="Please define your indicator here."</formula>
    </cfRule>
  </conditionalFormatting>
  <conditionalFormatting sqref="O222 O226">
    <cfRule type="containsText" dxfId="385" priority="281" operator="containsText" text="Responsible Person">
      <formula>NOT(ISERROR(SEARCH("Responsible Person",O222)))</formula>
    </cfRule>
  </conditionalFormatting>
  <conditionalFormatting sqref="O222 O226">
    <cfRule type="expression" dxfId="384" priority="279">
      <formula>J222="Please define your indicator here."</formula>
    </cfRule>
  </conditionalFormatting>
  <conditionalFormatting sqref="O227">
    <cfRule type="containsText" dxfId="383" priority="277" operator="containsText" text="Value">
      <formula>NOT(ISERROR(SEARCH("Value",O227)))</formula>
    </cfRule>
  </conditionalFormatting>
  <conditionalFormatting sqref="N227:O227">
    <cfRule type="containsText" dxfId="382" priority="276" operator="containsText" text="Responsible Person">
      <formula>NOT(ISERROR(SEARCH("Responsible Person",N227)))</formula>
    </cfRule>
  </conditionalFormatting>
  <conditionalFormatting sqref="K227">
    <cfRule type="containsText" dxfId="381" priority="274" operator="containsText" text="Please Select">
      <formula>NOT(ISERROR(SEARCH("Please Select",K227)))</formula>
    </cfRule>
  </conditionalFormatting>
  <conditionalFormatting sqref="N233:O234">
    <cfRule type="containsText" dxfId="380" priority="271" operator="containsText" text="Responsible Person">
      <formula>NOT(ISERROR(SEARCH("Responsible Person",N233)))</formula>
    </cfRule>
  </conditionalFormatting>
  <conditionalFormatting sqref="I249 K248 I253">
    <cfRule type="containsText" dxfId="379" priority="253" operator="containsText" text="Please define your indicator here.">
      <formula>NOT(ISERROR(SEARCH("Please define your indicator here.",I248)))</formula>
    </cfRule>
  </conditionalFormatting>
  <conditionalFormatting sqref="K250">
    <cfRule type="containsText" dxfId="378" priority="251" operator="containsText" text="Please define your indicator here.">
      <formula>NOT(ISERROR(SEARCH("Please define your indicator here.",K250)))</formula>
    </cfRule>
  </conditionalFormatting>
  <conditionalFormatting sqref="O236">
    <cfRule type="containsText" dxfId="377" priority="269" operator="containsText" text="Value">
      <formula>NOT(ISERROR(SEARCH("Value",O236)))</formula>
    </cfRule>
  </conditionalFormatting>
  <conditionalFormatting sqref="N235:O236">
    <cfRule type="containsText" dxfId="376" priority="268" operator="containsText" text="Responsible Person">
      <formula>NOT(ISERROR(SEARCH("Responsible Person",N235)))</formula>
    </cfRule>
  </conditionalFormatting>
  <conditionalFormatting sqref="I236">
    <cfRule type="containsText" dxfId="375" priority="267" operator="containsText" text="Please define your indicator here.">
      <formula>NOT(ISERROR(SEARCH("Please define your indicator here.",I236)))</formula>
    </cfRule>
  </conditionalFormatting>
  <conditionalFormatting sqref="N235:O235">
    <cfRule type="expression" dxfId="374" priority="270">
      <formula>H235="Please define your indicator here."</formula>
    </cfRule>
  </conditionalFormatting>
  <conditionalFormatting sqref="O238 O242">
    <cfRule type="containsText" dxfId="373" priority="266" operator="containsText" text="Responsible Person">
      <formula>NOT(ISERROR(SEARCH("Responsible Person",O238)))</formula>
    </cfRule>
  </conditionalFormatting>
  <conditionalFormatting sqref="I238 K237 I242">
    <cfRule type="containsText" dxfId="372" priority="265" operator="containsText" text="Please define your indicator here.">
      <formula>NOT(ISERROR(SEARCH("Please define your indicator here.",I237)))</formula>
    </cfRule>
  </conditionalFormatting>
  <conditionalFormatting sqref="O238 O242">
    <cfRule type="expression" dxfId="371" priority="264">
      <formula>J238="Please define your indicator here."</formula>
    </cfRule>
  </conditionalFormatting>
  <conditionalFormatting sqref="K239">
    <cfRule type="containsText" dxfId="370" priority="263" operator="containsText" text="Please define your indicator here.">
      <formula>NOT(ISERROR(SEARCH("Please define your indicator here.",K239)))</formula>
    </cfRule>
  </conditionalFormatting>
  <conditionalFormatting sqref="O243">
    <cfRule type="containsText" dxfId="369" priority="262" operator="containsText" text="Value">
      <formula>NOT(ISERROR(SEARCH("Value",O243)))</formula>
    </cfRule>
  </conditionalFormatting>
  <conditionalFormatting sqref="N243:O243">
    <cfRule type="containsText" dxfId="368" priority="261" operator="containsText" text="Responsible Person">
      <formula>NOT(ISERROR(SEARCH("Responsible Person",N243)))</formula>
    </cfRule>
  </conditionalFormatting>
  <conditionalFormatting sqref="K243">
    <cfRule type="containsText" dxfId="367" priority="259" operator="containsText" text="Please Select">
      <formula>NOT(ISERROR(SEARCH("Please Select",K243)))</formula>
    </cfRule>
  </conditionalFormatting>
  <conditionalFormatting sqref="O247">
    <cfRule type="containsText" dxfId="366" priority="257" operator="containsText" text="Value">
      <formula>NOT(ISERROR(SEARCH("Value",O247)))</formula>
    </cfRule>
  </conditionalFormatting>
  <conditionalFormatting sqref="N246:O247">
    <cfRule type="containsText" dxfId="365" priority="256" operator="containsText" text="Responsible Person">
      <formula>NOT(ISERROR(SEARCH("Responsible Person",N246)))</formula>
    </cfRule>
  </conditionalFormatting>
  <conditionalFormatting sqref="I247">
    <cfRule type="containsText" dxfId="364" priority="255" operator="containsText" text="Please define your indicator here.">
      <formula>NOT(ISERROR(SEARCH("Please define your indicator here.",I247)))</formula>
    </cfRule>
  </conditionalFormatting>
  <conditionalFormatting sqref="N246:O246">
    <cfRule type="expression" dxfId="363" priority="258">
      <formula>H246="Please define your indicator here."</formula>
    </cfRule>
  </conditionalFormatting>
  <conditionalFormatting sqref="O249 O253">
    <cfRule type="containsText" dxfId="362" priority="254" operator="containsText" text="Responsible Person">
      <formula>NOT(ISERROR(SEARCH("Responsible Person",O249)))</formula>
    </cfRule>
  </conditionalFormatting>
  <conditionalFormatting sqref="O249 O253">
    <cfRule type="expression" dxfId="361" priority="252">
      <formula>J249="Please define your indicator here."</formula>
    </cfRule>
  </conditionalFormatting>
  <conditionalFormatting sqref="O254">
    <cfRule type="containsText" dxfId="360" priority="250" operator="containsText" text="Value">
      <formula>NOT(ISERROR(SEARCH("Value",O254)))</formula>
    </cfRule>
  </conditionalFormatting>
  <conditionalFormatting sqref="N254:O254">
    <cfRule type="containsText" dxfId="359" priority="249" operator="containsText" text="Responsible Person">
      <formula>NOT(ISERROR(SEARCH("Responsible Person",N254)))</formula>
    </cfRule>
  </conditionalFormatting>
  <conditionalFormatting sqref="K254">
    <cfRule type="containsText" dxfId="358" priority="247" operator="containsText" text="Please Select">
      <formula>NOT(ISERROR(SEARCH("Please Select",K254)))</formula>
    </cfRule>
  </conditionalFormatting>
  <conditionalFormatting sqref="N260:O261">
    <cfRule type="containsText" dxfId="357" priority="244" operator="containsText" text="Responsible Person">
      <formula>NOT(ISERROR(SEARCH("Responsible Person",N260)))</formula>
    </cfRule>
  </conditionalFormatting>
  <conditionalFormatting sqref="I276 K275 I280">
    <cfRule type="containsText" dxfId="356" priority="226" operator="containsText" text="Please define your indicator here.">
      <formula>NOT(ISERROR(SEARCH("Please define your indicator here.",I275)))</formula>
    </cfRule>
  </conditionalFormatting>
  <conditionalFormatting sqref="K277">
    <cfRule type="containsText" dxfId="355" priority="224" operator="containsText" text="Please define your indicator here.">
      <formula>NOT(ISERROR(SEARCH("Please define your indicator here.",K277)))</formula>
    </cfRule>
  </conditionalFormatting>
  <conditionalFormatting sqref="O263">
    <cfRule type="containsText" dxfId="354" priority="242" operator="containsText" text="Value">
      <formula>NOT(ISERROR(SEARCH("Value",O263)))</formula>
    </cfRule>
  </conditionalFormatting>
  <conditionalFormatting sqref="N262:O263">
    <cfRule type="containsText" dxfId="353" priority="241" operator="containsText" text="Responsible Person">
      <formula>NOT(ISERROR(SEARCH("Responsible Person",N262)))</formula>
    </cfRule>
  </conditionalFormatting>
  <conditionalFormatting sqref="I263">
    <cfRule type="containsText" dxfId="352" priority="240" operator="containsText" text="Please define your indicator here.">
      <formula>NOT(ISERROR(SEARCH("Please define your indicator here.",I263)))</formula>
    </cfRule>
  </conditionalFormatting>
  <conditionalFormatting sqref="N262:O262">
    <cfRule type="expression" dxfId="351" priority="243">
      <formula>H262="Please define your indicator here."</formula>
    </cfRule>
  </conditionalFormatting>
  <conditionalFormatting sqref="O265 O269">
    <cfRule type="containsText" dxfId="350" priority="239" operator="containsText" text="Responsible Person">
      <formula>NOT(ISERROR(SEARCH("Responsible Person",O265)))</formula>
    </cfRule>
  </conditionalFormatting>
  <conditionalFormatting sqref="I265 K264 I269">
    <cfRule type="containsText" dxfId="349" priority="238" operator="containsText" text="Please define your indicator here.">
      <formula>NOT(ISERROR(SEARCH("Please define your indicator here.",I264)))</formula>
    </cfRule>
  </conditionalFormatting>
  <conditionalFormatting sqref="O265 O269">
    <cfRule type="expression" dxfId="348" priority="237">
      <formula>J265="Please define your indicator here."</formula>
    </cfRule>
  </conditionalFormatting>
  <conditionalFormatting sqref="K266">
    <cfRule type="containsText" dxfId="347" priority="236" operator="containsText" text="Please define your indicator here.">
      <formula>NOT(ISERROR(SEARCH("Please define your indicator here.",K266)))</formula>
    </cfRule>
  </conditionalFormatting>
  <conditionalFormatting sqref="O270">
    <cfRule type="containsText" dxfId="346" priority="235" operator="containsText" text="Value">
      <formula>NOT(ISERROR(SEARCH("Value",O270)))</formula>
    </cfRule>
  </conditionalFormatting>
  <conditionalFormatting sqref="N270:O270">
    <cfRule type="containsText" dxfId="345" priority="234" operator="containsText" text="Responsible Person">
      <formula>NOT(ISERROR(SEARCH("Responsible Person",N270)))</formula>
    </cfRule>
  </conditionalFormatting>
  <conditionalFormatting sqref="K270">
    <cfRule type="containsText" dxfId="344" priority="232" operator="containsText" text="Please Select">
      <formula>NOT(ISERROR(SEARCH("Please Select",K270)))</formula>
    </cfRule>
  </conditionalFormatting>
  <conditionalFormatting sqref="O274">
    <cfRule type="containsText" dxfId="343" priority="230" operator="containsText" text="Value">
      <formula>NOT(ISERROR(SEARCH("Value",O274)))</formula>
    </cfRule>
  </conditionalFormatting>
  <conditionalFormatting sqref="N273:O274">
    <cfRule type="containsText" dxfId="342" priority="229" operator="containsText" text="Responsible Person">
      <formula>NOT(ISERROR(SEARCH("Responsible Person",N273)))</formula>
    </cfRule>
  </conditionalFormatting>
  <conditionalFormatting sqref="I274">
    <cfRule type="containsText" dxfId="341" priority="228" operator="containsText" text="Please define your indicator here.">
      <formula>NOT(ISERROR(SEARCH("Please define your indicator here.",I274)))</formula>
    </cfRule>
  </conditionalFormatting>
  <conditionalFormatting sqref="N273:O273">
    <cfRule type="expression" dxfId="340" priority="231">
      <formula>H273="Please define your indicator here."</formula>
    </cfRule>
  </conditionalFormatting>
  <conditionalFormatting sqref="O276 O280">
    <cfRule type="containsText" dxfId="339" priority="227" operator="containsText" text="Responsible Person">
      <formula>NOT(ISERROR(SEARCH("Responsible Person",O276)))</formula>
    </cfRule>
  </conditionalFormatting>
  <conditionalFormatting sqref="O276 O280">
    <cfRule type="expression" dxfId="338" priority="225">
      <formula>J276="Please define your indicator here."</formula>
    </cfRule>
  </conditionalFormatting>
  <conditionalFormatting sqref="O281">
    <cfRule type="containsText" dxfId="337" priority="223" operator="containsText" text="Value">
      <formula>NOT(ISERROR(SEARCH("Value",O281)))</formula>
    </cfRule>
  </conditionalFormatting>
  <conditionalFormatting sqref="N281:O281">
    <cfRule type="containsText" dxfId="336" priority="222" operator="containsText" text="Responsible Person">
      <formula>NOT(ISERROR(SEARCH("Responsible Person",N281)))</formula>
    </cfRule>
  </conditionalFormatting>
  <conditionalFormatting sqref="K281">
    <cfRule type="containsText" dxfId="335" priority="220" operator="containsText" text="Please Select">
      <formula>NOT(ISERROR(SEARCH("Please Select",K281)))</formula>
    </cfRule>
  </conditionalFormatting>
  <conditionalFormatting sqref="N287:O288">
    <cfRule type="containsText" dxfId="334" priority="217" operator="containsText" text="Responsible Person">
      <formula>NOT(ISERROR(SEARCH("Responsible Person",N287)))</formula>
    </cfRule>
  </conditionalFormatting>
  <conditionalFormatting sqref="I303 K302 I307">
    <cfRule type="containsText" dxfId="333" priority="199" operator="containsText" text="Please define your indicator here.">
      <formula>NOT(ISERROR(SEARCH("Please define your indicator here.",I302)))</formula>
    </cfRule>
  </conditionalFormatting>
  <conditionalFormatting sqref="K304">
    <cfRule type="containsText" dxfId="332" priority="197" operator="containsText" text="Please define your indicator here.">
      <formula>NOT(ISERROR(SEARCH("Please define your indicator here.",K304)))</formula>
    </cfRule>
  </conditionalFormatting>
  <conditionalFormatting sqref="O290">
    <cfRule type="containsText" dxfId="331" priority="215" operator="containsText" text="Value">
      <formula>NOT(ISERROR(SEARCH("Value",O290)))</formula>
    </cfRule>
  </conditionalFormatting>
  <conditionalFormatting sqref="N289:O290">
    <cfRule type="containsText" dxfId="330" priority="214" operator="containsText" text="Responsible Person">
      <formula>NOT(ISERROR(SEARCH("Responsible Person",N289)))</formula>
    </cfRule>
  </conditionalFormatting>
  <conditionalFormatting sqref="I290">
    <cfRule type="containsText" dxfId="329" priority="213" operator="containsText" text="Please define your indicator here.">
      <formula>NOT(ISERROR(SEARCH("Please define your indicator here.",I290)))</formula>
    </cfRule>
  </conditionalFormatting>
  <conditionalFormatting sqref="N289:O289">
    <cfRule type="expression" dxfId="328" priority="216">
      <formula>H289="Please define your indicator here."</formula>
    </cfRule>
  </conditionalFormatting>
  <conditionalFormatting sqref="O292 O296">
    <cfRule type="containsText" dxfId="327" priority="212" operator="containsText" text="Responsible Person">
      <formula>NOT(ISERROR(SEARCH("Responsible Person",O292)))</formula>
    </cfRule>
  </conditionalFormatting>
  <conditionalFormatting sqref="I292 K291 I296">
    <cfRule type="containsText" dxfId="326" priority="211" operator="containsText" text="Please define your indicator here.">
      <formula>NOT(ISERROR(SEARCH("Please define your indicator here.",I291)))</formula>
    </cfRule>
  </conditionalFormatting>
  <conditionalFormatting sqref="O292 O296">
    <cfRule type="expression" dxfId="325" priority="210">
      <formula>J292="Please define your indicator here."</formula>
    </cfRule>
  </conditionalFormatting>
  <conditionalFormatting sqref="K293">
    <cfRule type="containsText" dxfId="324" priority="209" operator="containsText" text="Please define your indicator here.">
      <formula>NOT(ISERROR(SEARCH("Please define your indicator here.",K293)))</formula>
    </cfRule>
  </conditionalFormatting>
  <conditionalFormatting sqref="O297">
    <cfRule type="containsText" dxfId="323" priority="208" operator="containsText" text="Value">
      <formula>NOT(ISERROR(SEARCH("Value",O297)))</formula>
    </cfRule>
  </conditionalFormatting>
  <conditionalFormatting sqref="N297:O297">
    <cfRule type="containsText" dxfId="322" priority="207" operator="containsText" text="Responsible Person">
      <formula>NOT(ISERROR(SEARCH("Responsible Person",N297)))</formula>
    </cfRule>
  </conditionalFormatting>
  <conditionalFormatting sqref="K297">
    <cfRule type="containsText" dxfId="321" priority="205" operator="containsText" text="Please Select">
      <formula>NOT(ISERROR(SEARCH("Please Select",K297)))</formula>
    </cfRule>
  </conditionalFormatting>
  <conditionalFormatting sqref="O301">
    <cfRule type="containsText" dxfId="320" priority="203" operator="containsText" text="Value">
      <formula>NOT(ISERROR(SEARCH("Value",O301)))</formula>
    </cfRule>
  </conditionalFormatting>
  <conditionalFormatting sqref="N300:O301">
    <cfRule type="containsText" dxfId="319" priority="202" operator="containsText" text="Responsible Person">
      <formula>NOT(ISERROR(SEARCH("Responsible Person",N300)))</formula>
    </cfRule>
  </conditionalFormatting>
  <conditionalFormatting sqref="I301">
    <cfRule type="containsText" dxfId="318" priority="201" operator="containsText" text="Please define your indicator here.">
      <formula>NOT(ISERROR(SEARCH("Please define your indicator here.",I301)))</formula>
    </cfRule>
  </conditionalFormatting>
  <conditionalFormatting sqref="N300:O300">
    <cfRule type="expression" dxfId="317" priority="204">
      <formula>H300="Please define your indicator here."</formula>
    </cfRule>
  </conditionalFormatting>
  <conditionalFormatting sqref="O303 O307">
    <cfRule type="containsText" dxfId="316" priority="200" operator="containsText" text="Responsible Person">
      <formula>NOT(ISERROR(SEARCH("Responsible Person",O303)))</formula>
    </cfRule>
  </conditionalFormatting>
  <conditionalFormatting sqref="O303 O307">
    <cfRule type="expression" dxfId="315" priority="198">
      <formula>J303="Please define your indicator here."</formula>
    </cfRule>
  </conditionalFormatting>
  <conditionalFormatting sqref="O308">
    <cfRule type="containsText" dxfId="314" priority="196" operator="containsText" text="Value">
      <formula>NOT(ISERROR(SEARCH("Value",O308)))</formula>
    </cfRule>
  </conditionalFormatting>
  <conditionalFormatting sqref="N308:O308">
    <cfRule type="containsText" dxfId="313" priority="195" operator="containsText" text="Responsible Person">
      <formula>NOT(ISERROR(SEARCH("Responsible Person",N308)))</formula>
    </cfRule>
  </conditionalFormatting>
  <conditionalFormatting sqref="K308">
    <cfRule type="containsText" dxfId="312" priority="193" operator="containsText" text="Please Select">
      <formula>NOT(ISERROR(SEARCH("Please Select",K308)))</formula>
    </cfRule>
  </conditionalFormatting>
  <conditionalFormatting sqref="N314:O315">
    <cfRule type="containsText" dxfId="311" priority="190" operator="containsText" text="Responsible Person">
      <formula>NOT(ISERROR(SEARCH("Responsible Person",N314)))</formula>
    </cfRule>
  </conditionalFormatting>
  <conditionalFormatting sqref="I330 K329 I334">
    <cfRule type="containsText" dxfId="310" priority="172" operator="containsText" text="Please define your indicator here.">
      <formula>NOT(ISERROR(SEARCH("Please define your indicator here.",I329)))</formula>
    </cfRule>
  </conditionalFormatting>
  <conditionalFormatting sqref="K331">
    <cfRule type="containsText" dxfId="309" priority="170" operator="containsText" text="Please define your indicator here.">
      <formula>NOT(ISERROR(SEARCH("Please define your indicator here.",K331)))</formula>
    </cfRule>
  </conditionalFormatting>
  <conditionalFormatting sqref="O317">
    <cfRule type="containsText" dxfId="308" priority="188" operator="containsText" text="Value">
      <formula>NOT(ISERROR(SEARCH("Value",O317)))</formula>
    </cfRule>
  </conditionalFormatting>
  <conditionalFormatting sqref="N316:O317">
    <cfRule type="containsText" dxfId="307" priority="187" operator="containsText" text="Responsible Person">
      <formula>NOT(ISERROR(SEARCH("Responsible Person",N316)))</formula>
    </cfRule>
  </conditionalFormatting>
  <conditionalFormatting sqref="I317">
    <cfRule type="containsText" dxfId="306" priority="186" operator="containsText" text="Please define your indicator here.">
      <formula>NOT(ISERROR(SEARCH("Please define your indicator here.",I317)))</formula>
    </cfRule>
  </conditionalFormatting>
  <conditionalFormatting sqref="N316:O316">
    <cfRule type="expression" dxfId="305" priority="189">
      <formula>H316="Please define your indicator here."</formula>
    </cfRule>
  </conditionalFormatting>
  <conditionalFormatting sqref="O319 O323">
    <cfRule type="containsText" dxfId="304" priority="185" operator="containsText" text="Responsible Person">
      <formula>NOT(ISERROR(SEARCH("Responsible Person",O319)))</formula>
    </cfRule>
  </conditionalFormatting>
  <conditionalFormatting sqref="I319 K318 I323">
    <cfRule type="containsText" dxfId="303" priority="184" operator="containsText" text="Please define your indicator here.">
      <formula>NOT(ISERROR(SEARCH("Please define your indicator here.",I318)))</formula>
    </cfRule>
  </conditionalFormatting>
  <conditionalFormatting sqref="O319 O323">
    <cfRule type="expression" dxfId="302" priority="183">
      <formula>J319="Please define your indicator here."</formula>
    </cfRule>
  </conditionalFormatting>
  <conditionalFormatting sqref="K320">
    <cfRule type="containsText" dxfId="301" priority="182" operator="containsText" text="Please define your indicator here.">
      <formula>NOT(ISERROR(SEARCH("Please define your indicator here.",K320)))</formula>
    </cfRule>
  </conditionalFormatting>
  <conditionalFormatting sqref="O324">
    <cfRule type="containsText" dxfId="300" priority="181" operator="containsText" text="Value">
      <formula>NOT(ISERROR(SEARCH("Value",O324)))</formula>
    </cfRule>
  </conditionalFormatting>
  <conditionalFormatting sqref="N324:O324">
    <cfRule type="containsText" dxfId="299" priority="180" operator="containsText" text="Responsible Person">
      <formula>NOT(ISERROR(SEARCH("Responsible Person",N324)))</formula>
    </cfRule>
  </conditionalFormatting>
  <conditionalFormatting sqref="K324">
    <cfRule type="containsText" dxfId="298" priority="178" operator="containsText" text="Please Select">
      <formula>NOT(ISERROR(SEARCH("Please Select",K324)))</formula>
    </cfRule>
  </conditionalFormatting>
  <conditionalFormatting sqref="O328">
    <cfRule type="containsText" dxfId="297" priority="176" operator="containsText" text="Value">
      <formula>NOT(ISERROR(SEARCH("Value",O328)))</formula>
    </cfRule>
  </conditionalFormatting>
  <conditionalFormatting sqref="N327:O328">
    <cfRule type="containsText" dxfId="296" priority="175" operator="containsText" text="Responsible Person">
      <formula>NOT(ISERROR(SEARCH("Responsible Person",N327)))</formula>
    </cfRule>
  </conditionalFormatting>
  <conditionalFormatting sqref="I328">
    <cfRule type="containsText" dxfId="295" priority="174" operator="containsText" text="Please define your indicator here.">
      <formula>NOT(ISERROR(SEARCH("Please define your indicator here.",I328)))</formula>
    </cfRule>
  </conditionalFormatting>
  <conditionalFormatting sqref="N327:O327">
    <cfRule type="expression" dxfId="294" priority="177">
      <formula>H327="Please define your indicator here."</formula>
    </cfRule>
  </conditionalFormatting>
  <conditionalFormatting sqref="O330 O334">
    <cfRule type="containsText" dxfId="293" priority="173" operator="containsText" text="Responsible Person">
      <formula>NOT(ISERROR(SEARCH("Responsible Person",O330)))</formula>
    </cfRule>
  </conditionalFormatting>
  <conditionalFormatting sqref="O330 O334">
    <cfRule type="expression" dxfId="292" priority="171">
      <formula>J330="Please define your indicator here."</formula>
    </cfRule>
  </conditionalFormatting>
  <conditionalFormatting sqref="O335">
    <cfRule type="containsText" dxfId="291" priority="169" operator="containsText" text="Value">
      <formula>NOT(ISERROR(SEARCH("Value",O335)))</formula>
    </cfRule>
  </conditionalFormatting>
  <conditionalFormatting sqref="N335:O335">
    <cfRule type="containsText" dxfId="290" priority="168" operator="containsText" text="Responsible Person">
      <formula>NOT(ISERROR(SEARCH("Responsible Person",N335)))</formula>
    </cfRule>
  </conditionalFormatting>
  <conditionalFormatting sqref="K335">
    <cfRule type="containsText" dxfId="289" priority="166" operator="containsText" text="Please Select">
      <formula>NOT(ISERROR(SEARCH("Please Select",K335)))</formula>
    </cfRule>
  </conditionalFormatting>
  <conditionalFormatting sqref="N341:O342">
    <cfRule type="containsText" dxfId="288" priority="163" operator="containsText" text="Responsible Person">
      <formula>NOT(ISERROR(SEARCH("Responsible Person",N341)))</formula>
    </cfRule>
  </conditionalFormatting>
  <conditionalFormatting sqref="I357 K356 I361">
    <cfRule type="containsText" dxfId="287" priority="145" operator="containsText" text="Please define your indicator here.">
      <formula>NOT(ISERROR(SEARCH("Please define your indicator here.",I356)))</formula>
    </cfRule>
  </conditionalFormatting>
  <conditionalFormatting sqref="K358">
    <cfRule type="containsText" dxfId="286" priority="143" operator="containsText" text="Please define your indicator here.">
      <formula>NOT(ISERROR(SEARCH("Please define your indicator here.",K358)))</formula>
    </cfRule>
  </conditionalFormatting>
  <conditionalFormatting sqref="O344">
    <cfRule type="containsText" dxfId="285" priority="161" operator="containsText" text="Value">
      <formula>NOT(ISERROR(SEARCH("Value",O344)))</formula>
    </cfRule>
  </conditionalFormatting>
  <conditionalFormatting sqref="N343:O344">
    <cfRule type="containsText" dxfId="284" priority="160" operator="containsText" text="Responsible Person">
      <formula>NOT(ISERROR(SEARCH("Responsible Person",N343)))</formula>
    </cfRule>
  </conditionalFormatting>
  <conditionalFormatting sqref="I344">
    <cfRule type="containsText" dxfId="283" priority="159" operator="containsText" text="Please define your indicator here.">
      <formula>NOT(ISERROR(SEARCH("Please define your indicator here.",I344)))</formula>
    </cfRule>
  </conditionalFormatting>
  <conditionalFormatting sqref="N343:O343">
    <cfRule type="expression" dxfId="282" priority="162">
      <formula>H343="Please define your indicator here."</formula>
    </cfRule>
  </conditionalFormatting>
  <conditionalFormatting sqref="O346 O350">
    <cfRule type="containsText" dxfId="281" priority="158" operator="containsText" text="Responsible Person">
      <formula>NOT(ISERROR(SEARCH("Responsible Person",O346)))</formula>
    </cfRule>
  </conditionalFormatting>
  <conditionalFormatting sqref="I346 K345 I350">
    <cfRule type="containsText" dxfId="280" priority="157" operator="containsText" text="Please define your indicator here.">
      <formula>NOT(ISERROR(SEARCH("Please define your indicator here.",I345)))</formula>
    </cfRule>
  </conditionalFormatting>
  <conditionalFormatting sqref="O346 O350">
    <cfRule type="expression" dxfId="279" priority="156">
      <formula>J346="Please define your indicator here."</formula>
    </cfRule>
  </conditionalFormatting>
  <conditionalFormatting sqref="K347">
    <cfRule type="containsText" dxfId="278" priority="155" operator="containsText" text="Please define your indicator here.">
      <formula>NOT(ISERROR(SEARCH("Please define your indicator here.",K347)))</formula>
    </cfRule>
  </conditionalFormatting>
  <conditionalFormatting sqref="O351">
    <cfRule type="containsText" dxfId="277" priority="154" operator="containsText" text="Value">
      <formula>NOT(ISERROR(SEARCH("Value",O351)))</formula>
    </cfRule>
  </conditionalFormatting>
  <conditionalFormatting sqref="N351:O351">
    <cfRule type="containsText" dxfId="276" priority="153" operator="containsText" text="Responsible Person">
      <formula>NOT(ISERROR(SEARCH("Responsible Person",N351)))</formula>
    </cfRule>
  </conditionalFormatting>
  <conditionalFormatting sqref="K351">
    <cfRule type="containsText" dxfId="275" priority="151" operator="containsText" text="Please Select">
      <formula>NOT(ISERROR(SEARCH("Please Select",K351)))</formula>
    </cfRule>
  </conditionalFormatting>
  <conditionalFormatting sqref="O355">
    <cfRule type="containsText" dxfId="274" priority="149" operator="containsText" text="Value">
      <formula>NOT(ISERROR(SEARCH("Value",O355)))</formula>
    </cfRule>
  </conditionalFormatting>
  <conditionalFormatting sqref="N354:O355">
    <cfRule type="containsText" dxfId="273" priority="148" operator="containsText" text="Responsible Person">
      <formula>NOT(ISERROR(SEARCH("Responsible Person",N354)))</formula>
    </cfRule>
  </conditionalFormatting>
  <conditionalFormatting sqref="I355">
    <cfRule type="containsText" dxfId="272" priority="147" operator="containsText" text="Please define your indicator here.">
      <formula>NOT(ISERROR(SEARCH("Please define your indicator here.",I355)))</formula>
    </cfRule>
  </conditionalFormatting>
  <conditionalFormatting sqref="N354:O354">
    <cfRule type="expression" dxfId="271" priority="150">
      <formula>H354="Please define your indicator here."</formula>
    </cfRule>
  </conditionalFormatting>
  <conditionalFormatting sqref="O357 O361">
    <cfRule type="containsText" dxfId="270" priority="146" operator="containsText" text="Responsible Person">
      <formula>NOT(ISERROR(SEARCH("Responsible Person",O357)))</formula>
    </cfRule>
  </conditionalFormatting>
  <conditionalFormatting sqref="O357 O361">
    <cfRule type="expression" dxfId="269" priority="144">
      <formula>J357="Please define your indicator here."</formula>
    </cfRule>
  </conditionalFormatting>
  <conditionalFormatting sqref="O362">
    <cfRule type="containsText" dxfId="268" priority="142" operator="containsText" text="Value">
      <formula>NOT(ISERROR(SEARCH("Value",O362)))</formula>
    </cfRule>
  </conditionalFormatting>
  <conditionalFormatting sqref="N362:O362">
    <cfRule type="containsText" dxfId="267" priority="141" operator="containsText" text="Responsible Person">
      <formula>NOT(ISERROR(SEARCH("Responsible Person",N362)))</formula>
    </cfRule>
  </conditionalFormatting>
  <conditionalFormatting sqref="K362">
    <cfRule type="containsText" dxfId="266" priority="139" operator="containsText" text="Please Select">
      <formula>NOT(ISERROR(SEARCH("Please Select",K362)))</formula>
    </cfRule>
  </conditionalFormatting>
  <conditionalFormatting sqref="N368:O369">
    <cfRule type="containsText" dxfId="265" priority="136" operator="containsText" text="Responsible Person">
      <formula>NOT(ISERROR(SEARCH("Responsible Person",N368)))</formula>
    </cfRule>
  </conditionalFormatting>
  <conditionalFormatting sqref="I384 K383 I388">
    <cfRule type="containsText" dxfId="264" priority="118" operator="containsText" text="Please define your indicator here.">
      <formula>NOT(ISERROR(SEARCH("Please define your indicator here.",I383)))</formula>
    </cfRule>
  </conditionalFormatting>
  <conditionalFormatting sqref="K385">
    <cfRule type="containsText" dxfId="263" priority="116" operator="containsText" text="Please define your indicator here.">
      <formula>NOT(ISERROR(SEARCH("Please define your indicator here.",K385)))</formula>
    </cfRule>
  </conditionalFormatting>
  <conditionalFormatting sqref="O371">
    <cfRule type="containsText" dxfId="262" priority="134" operator="containsText" text="Value">
      <formula>NOT(ISERROR(SEARCH("Value",O371)))</formula>
    </cfRule>
  </conditionalFormatting>
  <conditionalFormatting sqref="N370:O371">
    <cfRule type="containsText" dxfId="261" priority="133" operator="containsText" text="Responsible Person">
      <formula>NOT(ISERROR(SEARCH("Responsible Person",N370)))</formula>
    </cfRule>
  </conditionalFormatting>
  <conditionalFormatting sqref="I371">
    <cfRule type="containsText" dxfId="260" priority="132" operator="containsText" text="Please define your indicator here.">
      <formula>NOT(ISERROR(SEARCH("Please define your indicator here.",I371)))</formula>
    </cfRule>
  </conditionalFormatting>
  <conditionalFormatting sqref="N370:O370">
    <cfRule type="expression" dxfId="259" priority="135">
      <formula>H370="Please define your indicator here."</formula>
    </cfRule>
  </conditionalFormatting>
  <conditionalFormatting sqref="O373 O377">
    <cfRule type="containsText" dxfId="258" priority="131" operator="containsText" text="Responsible Person">
      <formula>NOT(ISERROR(SEARCH("Responsible Person",O373)))</formula>
    </cfRule>
  </conditionalFormatting>
  <conditionalFormatting sqref="I373 K372 I377">
    <cfRule type="containsText" dxfId="257" priority="130" operator="containsText" text="Please define your indicator here.">
      <formula>NOT(ISERROR(SEARCH("Please define your indicator here.",I372)))</formula>
    </cfRule>
  </conditionalFormatting>
  <conditionalFormatting sqref="O373 O377">
    <cfRule type="expression" dxfId="256" priority="129">
      <formula>J373="Please define your indicator here."</formula>
    </cfRule>
  </conditionalFormatting>
  <conditionalFormatting sqref="K374">
    <cfRule type="containsText" dxfId="255" priority="128" operator="containsText" text="Please define your indicator here.">
      <formula>NOT(ISERROR(SEARCH("Please define your indicator here.",K374)))</formula>
    </cfRule>
  </conditionalFormatting>
  <conditionalFormatting sqref="O378">
    <cfRule type="containsText" dxfId="254" priority="127" operator="containsText" text="Value">
      <formula>NOT(ISERROR(SEARCH("Value",O378)))</formula>
    </cfRule>
  </conditionalFormatting>
  <conditionalFormatting sqref="N378:O378">
    <cfRule type="containsText" dxfId="253" priority="126" operator="containsText" text="Responsible Person">
      <formula>NOT(ISERROR(SEARCH("Responsible Person",N378)))</formula>
    </cfRule>
  </conditionalFormatting>
  <conditionalFormatting sqref="K378">
    <cfRule type="containsText" dxfId="252" priority="124" operator="containsText" text="Please Select">
      <formula>NOT(ISERROR(SEARCH("Please Select",K378)))</formula>
    </cfRule>
  </conditionalFormatting>
  <conditionalFormatting sqref="O382">
    <cfRule type="containsText" dxfId="251" priority="122" operator="containsText" text="Value">
      <formula>NOT(ISERROR(SEARCH("Value",O382)))</formula>
    </cfRule>
  </conditionalFormatting>
  <conditionalFormatting sqref="N381:O382">
    <cfRule type="containsText" dxfId="250" priority="121" operator="containsText" text="Responsible Person">
      <formula>NOT(ISERROR(SEARCH("Responsible Person",N381)))</formula>
    </cfRule>
  </conditionalFormatting>
  <conditionalFormatting sqref="I382">
    <cfRule type="containsText" dxfId="249" priority="120" operator="containsText" text="Please define your indicator here.">
      <formula>NOT(ISERROR(SEARCH("Please define your indicator here.",I382)))</formula>
    </cfRule>
  </conditionalFormatting>
  <conditionalFormatting sqref="N381:O381">
    <cfRule type="expression" dxfId="248" priority="123">
      <formula>H381="Please define your indicator here."</formula>
    </cfRule>
  </conditionalFormatting>
  <conditionalFormatting sqref="O384 O388">
    <cfRule type="containsText" dxfId="247" priority="119" operator="containsText" text="Responsible Person">
      <formula>NOT(ISERROR(SEARCH("Responsible Person",O384)))</formula>
    </cfRule>
  </conditionalFormatting>
  <conditionalFormatting sqref="O384 O388">
    <cfRule type="expression" dxfId="246" priority="117">
      <formula>J384="Please define your indicator here."</formula>
    </cfRule>
  </conditionalFormatting>
  <conditionalFormatting sqref="O389">
    <cfRule type="containsText" dxfId="245" priority="115" operator="containsText" text="Value">
      <formula>NOT(ISERROR(SEARCH("Value",O389)))</formula>
    </cfRule>
  </conditionalFormatting>
  <conditionalFormatting sqref="N389:O389">
    <cfRule type="containsText" dxfId="244" priority="114" operator="containsText" text="Responsible Person">
      <formula>NOT(ISERROR(SEARCH("Responsible Person",N389)))</formula>
    </cfRule>
  </conditionalFormatting>
  <conditionalFormatting sqref="K389">
    <cfRule type="containsText" dxfId="243" priority="112" operator="containsText" text="Please Select">
      <formula>NOT(ISERROR(SEARCH("Please Select",K389)))</formula>
    </cfRule>
  </conditionalFormatting>
  <conditionalFormatting sqref="N395:O396">
    <cfRule type="containsText" dxfId="242" priority="109" operator="containsText" text="Responsible Person">
      <formula>NOT(ISERROR(SEARCH("Responsible Person",N395)))</formula>
    </cfRule>
  </conditionalFormatting>
  <conditionalFormatting sqref="I411 K410 I415">
    <cfRule type="containsText" dxfId="241" priority="91" operator="containsText" text="Please define your indicator here.">
      <formula>NOT(ISERROR(SEARCH("Please define your indicator here.",I410)))</formula>
    </cfRule>
  </conditionalFormatting>
  <conditionalFormatting sqref="K412">
    <cfRule type="containsText" dxfId="240" priority="89" operator="containsText" text="Please define your indicator here.">
      <formula>NOT(ISERROR(SEARCH("Please define your indicator here.",K412)))</formula>
    </cfRule>
  </conditionalFormatting>
  <conditionalFormatting sqref="O398">
    <cfRule type="containsText" dxfId="239" priority="107" operator="containsText" text="Value">
      <formula>NOT(ISERROR(SEARCH("Value",O398)))</formula>
    </cfRule>
  </conditionalFormatting>
  <conditionalFormatting sqref="N397:O398">
    <cfRule type="containsText" dxfId="238" priority="106" operator="containsText" text="Responsible Person">
      <formula>NOT(ISERROR(SEARCH("Responsible Person",N397)))</formula>
    </cfRule>
  </conditionalFormatting>
  <conditionalFormatting sqref="I398">
    <cfRule type="containsText" dxfId="237" priority="105" operator="containsText" text="Please define your indicator here.">
      <formula>NOT(ISERROR(SEARCH("Please define your indicator here.",I398)))</formula>
    </cfRule>
  </conditionalFormatting>
  <conditionalFormatting sqref="N397:O397">
    <cfRule type="expression" dxfId="236" priority="108">
      <formula>H397="Please define your indicator here."</formula>
    </cfRule>
  </conditionalFormatting>
  <conditionalFormatting sqref="O400 O404">
    <cfRule type="containsText" dxfId="235" priority="104" operator="containsText" text="Responsible Person">
      <formula>NOT(ISERROR(SEARCH("Responsible Person",O400)))</formula>
    </cfRule>
  </conditionalFormatting>
  <conditionalFormatting sqref="I400 K399 I404">
    <cfRule type="containsText" dxfId="234" priority="103" operator="containsText" text="Please define your indicator here.">
      <formula>NOT(ISERROR(SEARCH("Please define your indicator here.",I399)))</formula>
    </cfRule>
  </conditionalFormatting>
  <conditionalFormatting sqref="O400 O404">
    <cfRule type="expression" dxfId="233" priority="102">
      <formula>J400="Please define your indicator here."</formula>
    </cfRule>
  </conditionalFormatting>
  <conditionalFormatting sqref="K401">
    <cfRule type="containsText" dxfId="232" priority="101" operator="containsText" text="Please define your indicator here.">
      <formula>NOT(ISERROR(SEARCH("Please define your indicator here.",K401)))</formula>
    </cfRule>
  </conditionalFormatting>
  <conditionalFormatting sqref="O405">
    <cfRule type="containsText" dxfId="231" priority="100" operator="containsText" text="Value">
      <formula>NOT(ISERROR(SEARCH("Value",O405)))</formula>
    </cfRule>
  </conditionalFormatting>
  <conditionalFormatting sqref="N405:O405">
    <cfRule type="containsText" dxfId="230" priority="99" operator="containsText" text="Responsible Person">
      <formula>NOT(ISERROR(SEARCH("Responsible Person",N405)))</formula>
    </cfRule>
  </conditionalFormatting>
  <conditionalFormatting sqref="K405">
    <cfRule type="containsText" dxfId="229" priority="97" operator="containsText" text="Please Select">
      <formula>NOT(ISERROR(SEARCH("Please Select",K405)))</formula>
    </cfRule>
  </conditionalFormatting>
  <conditionalFormatting sqref="O409">
    <cfRule type="containsText" dxfId="228" priority="95" operator="containsText" text="Value">
      <formula>NOT(ISERROR(SEARCH("Value",O409)))</formula>
    </cfRule>
  </conditionalFormatting>
  <conditionalFormatting sqref="N408:O409">
    <cfRule type="containsText" dxfId="227" priority="94" operator="containsText" text="Responsible Person">
      <formula>NOT(ISERROR(SEARCH("Responsible Person",N408)))</formula>
    </cfRule>
  </conditionalFormatting>
  <conditionalFormatting sqref="I409">
    <cfRule type="containsText" dxfId="226" priority="93" operator="containsText" text="Please define your indicator here.">
      <formula>NOT(ISERROR(SEARCH("Please define your indicator here.",I409)))</formula>
    </cfRule>
  </conditionalFormatting>
  <conditionalFormatting sqref="N408:O408">
    <cfRule type="expression" dxfId="225" priority="96">
      <formula>H408="Please define your indicator here."</formula>
    </cfRule>
  </conditionalFormatting>
  <conditionalFormatting sqref="O411 O415">
    <cfRule type="containsText" dxfId="224" priority="92" operator="containsText" text="Responsible Person">
      <formula>NOT(ISERROR(SEARCH("Responsible Person",O411)))</formula>
    </cfRule>
  </conditionalFormatting>
  <conditionalFormatting sqref="O411 O415">
    <cfRule type="expression" dxfId="223" priority="90">
      <formula>J411="Please define your indicator here."</formula>
    </cfRule>
  </conditionalFormatting>
  <conditionalFormatting sqref="O416">
    <cfRule type="containsText" dxfId="222" priority="88" operator="containsText" text="Value">
      <formula>NOT(ISERROR(SEARCH("Value",O416)))</formula>
    </cfRule>
  </conditionalFormatting>
  <conditionalFormatting sqref="N416:O416">
    <cfRule type="containsText" dxfId="221" priority="87" operator="containsText" text="Responsible Person">
      <formula>NOT(ISERROR(SEARCH("Responsible Person",N416)))</formula>
    </cfRule>
  </conditionalFormatting>
  <conditionalFormatting sqref="K416">
    <cfRule type="containsText" dxfId="220" priority="85" operator="containsText" text="Please Select">
      <formula>NOT(ISERROR(SEARCH("Please Select",K416)))</formula>
    </cfRule>
  </conditionalFormatting>
  <conditionalFormatting sqref="N422:O423">
    <cfRule type="containsText" dxfId="219" priority="82" operator="containsText" text="Responsible Person">
      <formula>NOT(ISERROR(SEARCH("Responsible Person",N422)))</formula>
    </cfRule>
  </conditionalFormatting>
  <conditionalFormatting sqref="I438 K437 I442">
    <cfRule type="containsText" dxfId="218" priority="64" operator="containsText" text="Please define your indicator here.">
      <formula>NOT(ISERROR(SEARCH("Please define your indicator here.",I437)))</formula>
    </cfRule>
  </conditionalFormatting>
  <conditionalFormatting sqref="K439">
    <cfRule type="containsText" dxfId="217" priority="62" operator="containsText" text="Please define your indicator here.">
      <formula>NOT(ISERROR(SEARCH("Please define your indicator here.",K439)))</formula>
    </cfRule>
  </conditionalFormatting>
  <conditionalFormatting sqref="O425">
    <cfRule type="containsText" dxfId="216" priority="80" operator="containsText" text="Value">
      <formula>NOT(ISERROR(SEARCH("Value",O425)))</formula>
    </cfRule>
  </conditionalFormatting>
  <conditionalFormatting sqref="N424:O425">
    <cfRule type="containsText" dxfId="215" priority="79" operator="containsText" text="Responsible Person">
      <formula>NOT(ISERROR(SEARCH("Responsible Person",N424)))</formula>
    </cfRule>
  </conditionalFormatting>
  <conditionalFormatting sqref="I425">
    <cfRule type="containsText" dxfId="214" priority="78" operator="containsText" text="Please define your indicator here.">
      <formula>NOT(ISERROR(SEARCH("Please define your indicator here.",I425)))</formula>
    </cfRule>
  </conditionalFormatting>
  <conditionalFormatting sqref="N424:O424">
    <cfRule type="expression" dxfId="213" priority="81">
      <formula>H424="Please define your indicator here."</formula>
    </cfRule>
  </conditionalFormatting>
  <conditionalFormatting sqref="O427 O431">
    <cfRule type="containsText" dxfId="212" priority="77" operator="containsText" text="Responsible Person">
      <formula>NOT(ISERROR(SEARCH("Responsible Person",O427)))</formula>
    </cfRule>
  </conditionalFormatting>
  <conditionalFormatting sqref="I427 K426 I431">
    <cfRule type="containsText" dxfId="211" priority="76" operator="containsText" text="Please define your indicator here.">
      <formula>NOT(ISERROR(SEARCH("Please define your indicator here.",I426)))</formula>
    </cfRule>
  </conditionalFormatting>
  <conditionalFormatting sqref="O427 O431">
    <cfRule type="expression" dxfId="210" priority="75">
      <formula>J427="Please define your indicator here."</formula>
    </cfRule>
  </conditionalFormatting>
  <conditionalFormatting sqref="K428">
    <cfRule type="containsText" dxfId="209" priority="74" operator="containsText" text="Please define your indicator here.">
      <formula>NOT(ISERROR(SEARCH("Please define your indicator here.",K428)))</formula>
    </cfRule>
  </conditionalFormatting>
  <conditionalFormatting sqref="O432">
    <cfRule type="containsText" dxfId="208" priority="73" operator="containsText" text="Value">
      <formula>NOT(ISERROR(SEARCH("Value",O432)))</formula>
    </cfRule>
  </conditionalFormatting>
  <conditionalFormatting sqref="N432:O432">
    <cfRule type="containsText" dxfId="207" priority="72" operator="containsText" text="Responsible Person">
      <formula>NOT(ISERROR(SEARCH("Responsible Person",N432)))</formula>
    </cfRule>
  </conditionalFormatting>
  <conditionalFormatting sqref="K432">
    <cfRule type="containsText" dxfId="206" priority="70" operator="containsText" text="Please Select">
      <formula>NOT(ISERROR(SEARCH("Please Select",K432)))</formula>
    </cfRule>
  </conditionalFormatting>
  <conditionalFormatting sqref="O436">
    <cfRule type="containsText" dxfId="205" priority="68" operator="containsText" text="Value">
      <formula>NOT(ISERROR(SEARCH("Value",O436)))</formula>
    </cfRule>
  </conditionalFormatting>
  <conditionalFormatting sqref="N435:O436">
    <cfRule type="containsText" dxfId="204" priority="67" operator="containsText" text="Responsible Person">
      <formula>NOT(ISERROR(SEARCH("Responsible Person",N435)))</formula>
    </cfRule>
  </conditionalFormatting>
  <conditionalFormatting sqref="I436">
    <cfRule type="containsText" dxfId="203" priority="66" operator="containsText" text="Please define your indicator here.">
      <formula>NOT(ISERROR(SEARCH("Please define your indicator here.",I436)))</formula>
    </cfRule>
  </conditionalFormatting>
  <conditionalFormatting sqref="N435:O435">
    <cfRule type="expression" dxfId="202" priority="69">
      <formula>H435="Please define your indicator here."</formula>
    </cfRule>
  </conditionalFormatting>
  <conditionalFormatting sqref="O438 O442">
    <cfRule type="containsText" dxfId="201" priority="65" operator="containsText" text="Responsible Person">
      <formula>NOT(ISERROR(SEARCH("Responsible Person",O438)))</formula>
    </cfRule>
  </conditionalFormatting>
  <conditionalFormatting sqref="O438 O442">
    <cfRule type="expression" dxfId="200" priority="63">
      <formula>J438="Please define your indicator here."</formula>
    </cfRule>
  </conditionalFormatting>
  <conditionalFormatting sqref="O443">
    <cfRule type="containsText" dxfId="199" priority="61" operator="containsText" text="Value">
      <formula>NOT(ISERROR(SEARCH("Value",O443)))</formula>
    </cfRule>
  </conditionalFormatting>
  <conditionalFormatting sqref="N443:O443">
    <cfRule type="containsText" dxfId="198" priority="60" operator="containsText" text="Responsible Person">
      <formula>NOT(ISERROR(SEARCH("Responsible Person",N443)))</formula>
    </cfRule>
  </conditionalFormatting>
  <conditionalFormatting sqref="K443">
    <cfRule type="containsText" dxfId="197" priority="58" operator="containsText" text="Please Select">
      <formula>NOT(ISERROR(SEARCH("Please Select",K443)))</formula>
    </cfRule>
  </conditionalFormatting>
  <conditionalFormatting sqref="N449:O450">
    <cfRule type="containsText" dxfId="196" priority="55" operator="containsText" text="Responsible Person">
      <formula>NOT(ISERROR(SEARCH("Responsible Person",N449)))</formula>
    </cfRule>
  </conditionalFormatting>
  <conditionalFormatting sqref="I465 K464 I469">
    <cfRule type="containsText" dxfId="195" priority="37" operator="containsText" text="Please define your indicator here.">
      <formula>NOT(ISERROR(SEARCH("Please define your indicator here.",I464)))</formula>
    </cfRule>
  </conditionalFormatting>
  <conditionalFormatting sqref="K466">
    <cfRule type="containsText" dxfId="194" priority="35" operator="containsText" text="Please define your indicator here.">
      <formula>NOT(ISERROR(SEARCH("Please define your indicator here.",K466)))</formula>
    </cfRule>
  </conditionalFormatting>
  <conditionalFormatting sqref="O452">
    <cfRule type="containsText" dxfId="193" priority="53" operator="containsText" text="Value">
      <formula>NOT(ISERROR(SEARCH("Value",O452)))</formula>
    </cfRule>
  </conditionalFormatting>
  <conditionalFormatting sqref="N451:O452">
    <cfRule type="containsText" dxfId="192" priority="52" operator="containsText" text="Responsible Person">
      <formula>NOT(ISERROR(SEARCH("Responsible Person",N451)))</formula>
    </cfRule>
  </conditionalFormatting>
  <conditionalFormatting sqref="I452">
    <cfRule type="containsText" dxfId="191" priority="51" operator="containsText" text="Please define your indicator here.">
      <formula>NOT(ISERROR(SEARCH("Please define your indicator here.",I452)))</formula>
    </cfRule>
  </conditionalFormatting>
  <conditionalFormatting sqref="N451:O451">
    <cfRule type="expression" dxfId="190" priority="54">
      <formula>H451="Please define your indicator here."</formula>
    </cfRule>
  </conditionalFormatting>
  <conditionalFormatting sqref="O454 O458">
    <cfRule type="containsText" dxfId="189" priority="50" operator="containsText" text="Responsible Person">
      <formula>NOT(ISERROR(SEARCH("Responsible Person",O454)))</formula>
    </cfRule>
  </conditionalFormatting>
  <conditionalFormatting sqref="I454 K453 I458">
    <cfRule type="containsText" dxfId="188" priority="49" operator="containsText" text="Please define your indicator here.">
      <formula>NOT(ISERROR(SEARCH("Please define your indicator here.",I453)))</formula>
    </cfRule>
  </conditionalFormatting>
  <conditionalFormatting sqref="O454 O458">
    <cfRule type="expression" dxfId="187" priority="48">
      <formula>J454="Please define your indicator here."</formula>
    </cfRule>
  </conditionalFormatting>
  <conditionalFormatting sqref="K455">
    <cfRule type="containsText" dxfId="186" priority="47" operator="containsText" text="Please define your indicator here.">
      <formula>NOT(ISERROR(SEARCH("Please define your indicator here.",K455)))</formula>
    </cfRule>
  </conditionalFormatting>
  <conditionalFormatting sqref="O459">
    <cfRule type="containsText" dxfId="185" priority="46" operator="containsText" text="Value">
      <formula>NOT(ISERROR(SEARCH("Value",O459)))</formula>
    </cfRule>
  </conditionalFormatting>
  <conditionalFormatting sqref="N459:O459">
    <cfRule type="containsText" dxfId="184" priority="45" operator="containsText" text="Responsible Person">
      <formula>NOT(ISERROR(SEARCH("Responsible Person",N459)))</formula>
    </cfRule>
  </conditionalFormatting>
  <conditionalFormatting sqref="K459">
    <cfRule type="containsText" dxfId="183" priority="43" operator="containsText" text="Please Select">
      <formula>NOT(ISERROR(SEARCH("Please Select",K459)))</formula>
    </cfRule>
  </conditionalFormatting>
  <conditionalFormatting sqref="O463">
    <cfRule type="containsText" dxfId="182" priority="41" operator="containsText" text="Value">
      <formula>NOT(ISERROR(SEARCH("Value",O463)))</formula>
    </cfRule>
  </conditionalFormatting>
  <conditionalFormatting sqref="N462:O463">
    <cfRule type="containsText" dxfId="181" priority="40" operator="containsText" text="Responsible Person">
      <formula>NOT(ISERROR(SEARCH("Responsible Person",N462)))</formula>
    </cfRule>
  </conditionalFormatting>
  <conditionalFormatting sqref="I463">
    <cfRule type="containsText" dxfId="180" priority="39" operator="containsText" text="Please define your indicator here.">
      <formula>NOT(ISERROR(SEARCH("Please define your indicator here.",I463)))</formula>
    </cfRule>
  </conditionalFormatting>
  <conditionalFormatting sqref="N462:O462">
    <cfRule type="expression" dxfId="179" priority="42">
      <formula>H462="Please define your indicator here."</formula>
    </cfRule>
  </conditionalFormatting>
  <conditionalFormatting sqref="O465 O469">
    <cfRule type="containsText" dxfId="178" priority="38" operator="containsText" text="Responsible Person">
      <formula>NOT(ISERROR(SEARCH("Responsible Person",O465)))</formula>
    </cfRule>
  </conditionalFormatting>
  <conditionalFormatting sqref="O465 O469">
    <cfRule type="expression" dxfId="177" priority="36">
      <formula>J465="Please define your indicator here."</formula>
    </cfRule>
  </conditionalFormatting>
  <conditionalFormatting sqref="O470">
    <cfRule type="containsText" dxfId="176" priority="34" operator="containsText" text="Value">
      <formula>NOT(ISERROR(SEARCH("Value",O470)))</formula>
    </cfRule>
  </conditionalFormatting>
  <conditionalFormatting sqref="N470:O470">
    <cfRule type="containsText" dxfId="175" priority="33" operator="containsText" text="Responsible Person">
      <formula>NOT(ISERROR(SEARCH("Responsible Person",N470)))</formula>
    </cfRule>
  </conditionalFormatting>
  <conditionalFormatting sqref="K470">
    <cfRule type="containsText" dxfId="174" priority="31" operator="containsText" text="Please Select">
      <formula>NOT(ISERROR(SEARCH("Please Select",K470)))</formula>
    </cfRule>
  </conditionalFormatting>
  <conditionalFormatting sqref="H127">
    <cfRule type="containsText" dxfId="173" priority="28" operator="containsText" text="Please define your indicator here.">
      <formula>NOT(ISERROR(SEARCH("Please define your indicator here.",H127)))</formula>
    </cfRule>
  </conditionalFormatting>
  <conditionalFormatting sqref="H138">
    <cfRule type="containsText" dxfId="172" priority="27" operator="containsText" text="Please define your indicator here.">
      <formula>NOT(ISERROR(SEARCH("Please define your indicator here.",H138)))</formula>
    </cfRule>
  </conditionalFormatting>
  <conditionalFormatting sqref="H154">
    <cfRule type="containsText" dxfId="171" priority="26" operator="containsText" text="Please define your indicator here.">
      <formula>NOT(ISERROR(SEARCH("Please define your indicator here.",H154)))</formula>
    </cfRule>
  </conditionalFormatting>
  <conditionalFormatting sqref="H165">
    <cfRule type="containsText" dxfId="170" priority="25" operator="containsText" text="Please define your indicator here.">
      <formula>NOT(ISERROR(SEARCH("Please define your indicator here.",H165)))</formula>
    </cfRule>
  </conditionalFormatting>
  <conditionalFormatting sqref="H181">
    <cfRule type="containsText" dxfId="169" priority="24" operator="containsText" text="Please define your indicator here.">
      <formula>NOT(ISERROR(SEARCH("Please define your indicator here.",H181)))</formula>
    </cfRule>
  </conditionalFormatting>
  <conditionalFormatting sqref="H192">
    <cfRule type="containsText" dxfId="168" priority="23" operator="containsText" text="Please define your indicator here.">
      <formula>NOT(ISERROR(SEARCH("Please define your indicator here.",H192)))</formula>
    </cfRule>
  </conditionalFormatting>
  <conditionalFormatting sqref="H208">
    <cfRule type="containsText" dxfId="167" priority="22" operator="containsText" text="Please define your indicator here.">
      <formula>NOT(ISERROR(SEARCH("Please define your indicator here.",H208)))</formula>
    </cfRule>
  </conditionalFormatting>
  <conditionalFormatting sqref="H219">
    <cfRule type="containsText" dxfId="166" priority="21" operator="containsText" text="Please define your indicator here.">
      <formula>NOT(ISERROR(SEARCH("Please define your indicator here.",H219)))</formula>
    </cfRule>
  </conditionalFormatting>
  <conditionalFormatting sqref="H235">
    <cfRule type="containsText" dxfId="165" priority="19" operator="containsText" text="Please define your indicator here.">
      <formula>NOT(ISERROR(SEARCH("Please define your indicator here.",H235)))</formula>
    </cfRule>
  </conditionalFormatting>
  <conditionalFormatting sqref="H246">
    <cfRule type="containsText" dxfId="164" priority="18" operator="containsText" text="Please define your indicator here.">
      <formula>NOT(ISERROR(SEARCH("Please define your indicator here.",H246)))</formula>
    </cfRule>
  </conditionalFormatting>
  <conditionalFormatting sqref="H262">
    <cfRule type="containsText" dxfId="163" priority="17" operator="containsText" text="Please define your indicator here.">
      <formula>NOT(ISERROR(SEARCH("Please define your indicator here.",H262)))</formula>
    </cfRule>
  </conditionalFormatting>
  <conditionalFormatting sqref="H273">
    <cfRule type="containsText" dxfId="162" priority="16" operator="containsText" text="Please define your indicator here.">
      <formula>NOT(ISERROR(SEARCH("Please define your indicator here.",H273)))</formula>
    </cfRule>
  </conditionalFormatting>
  <conditionalFormatting sqref="H289">
    <cfRule type="containsText" dxfId="161" priority="15" operator="containsText" text="Please define your indicator here.">
      <formula>NOT(ISERROR(SEARCH("Please define your indicator here.",H289)))</formula>
    </cfRule>
  </conditionalFormatting>
  <conditionalFormatting sqref="H300">
    <cfRule type="containsText" dxfId="160" priority="14" operator="containsText" text="Please define your indicator here.">
      <formula>NOT(ISERROR(SEARCH("Please define your indicator here.",H300)))</formula>
    </cfRule>
  </conditionalFormatting>
  <conditionalFormatting sqref="H316">
    <cfRule type="containsText" dxfId="159" priority="13" operator="containsText" text="Please define your indicator here.">
      <formula>NOT(ISERROR(SEARCH("Please define your indicator here.",H316)))</formula>
    </cfRule>
  </conditionalFormatting>
  <conditionalFormatting sqref="H327">
    <cfRule type="containsText" dxfId="158" priority="12" operator="containsText" text="Please define your indicator here.">
      <formula>NOT(ISERROR(SEARCH("Please define your indicator here.",H327)))</formula>
    </cfRule>
  </conditionalFormatting>
  <conditionalFormatting sqref="H343">
    <cfRule type="containsText" dxfId="157" priority="11" operator="containsText" text="Please define your indicator here.">
      <formula>NOT(ISERROR(SEARCH("Please define your indicator here.",H343)))</formula>
    </cfRule>
  </conditionalFormatting>
  <conditionalFormatting sqref="H354">
    <cfRule type="containsText" dxfId="156" priority="10" operator="containsText" text="Please define your indicator here.">
      <formula>NOT(ISERROR(SEARCH("Please define your indicator here.",H354)))</formula>
    </cfRule>
  </conditionalFormatting>
  <conditionalFormatting sqref="H370">
    <cfRule type="containsText" dxfId="155" priority="9" operator="containsText" text="Please define your indicator here.">
      <formula>NOT(ISERROR(SEARCH("Please define your indicator here.",H370)))</formula>
    </cfRule>
  </conditionalFormatting>
  <conditionalFormatting sqref="H381">
    <cfRule type="containsText" dxfId="154" priority="8" operator="containsText" text="Please define your indicator here.">
      <formula>NOT(ISERROR(SEARCH("Please define your indicator here.",H381)))</formula>
    </cfRule>
  </conditionalFormatting>
  <conditionalFormatting sqref="H397">
    <cfRule type="containsText" dxfId="153" priority="7" operator="containsText" text="Please define your indicator here.">
      <formula>NOT(ISERROR(SEARCH("Please define your indicator here.",H397)))</formula>
    </cfRule>
  </conditionalFormatting>
  <conditionalFormatting sqref="H408">
    <cfRule type="containsText" dxfId="152" priority="6" operator="containsText" text="Please define your indicator here.">
      <formula>NOT(ISERROR(SEARCH("Please define your indicator here.",H408)))</formula>
    </cfRule>
  </conditionalFormatting>
  <conditionalFormatting sqref="H424">
    <cfRule type="containsText" dxfId="151" priority="5" operator="containsText" text="Please define your indicator here.">
      <formula>NOT(ISERROR(SEARCH("Please define your indicator here.",H424)))</formula>
    </cfRule>
  </conditionalFormatting>
  <conditionalFormatting sqref="H435">
    <cfRule type="containsText" dxfId="150" priority="4" operator="containsText" text="Please define your indicator here.">
      <formula>NOT(ISERROR(SEARCH("Please define your indicator here.",H435)))</formula>
    </cfRule>
  </conditionalFormatting>
  <conditionalFormatting sqref="H451">
    <cfRule type="containsText" dxfId="149" priority="3" operator="containsText" text="Please define your indicator here.">
      <formula>NOT(ISERROR(SEARCH("Please define your indicator here.",H451)))</formula>
    </cfRule>
  </conditionalFormatting>
  <conditionalFormatting sqref="H462">
    <cfRule type="containsText" dxfId="148" priority="2" operator="containsText" text="Please define your indicator here.">
      <formula>NOT(ISERROR(SEARCH("Please define your indicator here.",H462)))</formula>
    </cfRule>
  </conditionalFormatting>
  <dataValidations count="2">
    <dataValidation type="list" allowBlank="1" showInputMessage="1" showErrorMessage="1" sqref="M477">
      <formula1>"yes, no"</formula1>
    </dataValidation>
    <dataValidation type="list" allowBlank="1" showInputMessage="1" showErrorMessage="1" sqref="K48:L48 K59:L59 K92:L92 K70:L70 K81:L81 K108:L108 K119:L122 K135:L135 K146:L149 K162:L162 K173:L176 K189:L189 K200:L203 K216:L216 K227:L230 K243:L243 K254:L257 K270:L270 K281:L284 K297:L297 K308:L311 K324:L324 K335:L338 K351:L351 K362:L365 K378:L378 K389:L392 K405:L405 K416:L419 K432:L432 K443:L446 K470:L473 K459:L459">
      <formula1>$R$44:$R$53</formula1>
    </dataValidation>
  </dataValidations>
  <hyperlinks>
    <hyperlink ref="G7" location="'STEP 4'!A1" display="to step 4 &lt;&lt;&lt;"/>
    <hyperlink ref="O7" location="'STEP 5 - B'!A1" display="&gt;&gt;&gt; to step 5 - B"/>
    <hyperlink ref="R8:U8" r:id="rId1" display="You tube"/>
    <hyperlink ref="G480" location="'STEP 4'!A1" display="to step 4 &lt;&lt;&lt;"/>
    <hyperlink ref="O480" location="'STEP 5 - B'!A1" display="&gt;&gt;&gt; to step 5 - B"/>
  </hyperlinks>
  <pageMargins left="0.7" right="0.7" top="0.78740157499999996" bottom="0.78740157499999996" header="0.3" footer="0.3"/>
  <pageSetup paperSize="9" orientation="portrait" r:id="rId2"/>
  <ignoredErrors>
    <ignoredError sqref="U516:W516 G35 U484:W484 U485:W485 U486:W486 U487:W487 U488:W488 U489:W489 U490:W490 U491:W491 U492:W492 U493:W493 U494:W494 U495:W495 U496:W496 U497:W497 U498:W498 U499:W499 U500:W500 U501:W501 U502:W502 U503:W503 U504:W504 U505:W505 U506:W506 U507:W507 U508:W508 U509:W509 U510:W510 U511:W511 U512:W512 U513:W513 U514:W514 U515:W515" emptyCellReference="1"/>
  </ignoredErrors>
  <drawing r:id="rId3"/>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 enableFormatConditionsCalculation="0">
    <pageSetUpPr fitToPage="1"/>
  </sheetPr>
  <dimension ref="B2:AW1894"/>
  <sheetViews>
    <sheetView topLeftCell="C1" zoomScaleNormal="100" zoomScalePageLayoutView="80" workbookViewId="0">
      <selection activeCell="C1" sqref="C1"/>
    </sheetView>
  </sheetViews>
  <sheetFormatPr baseColWidth="10" defaultColWidth="10.85546875" defaultRowHeight="12.75" x14ac:dyDescent="0.2"/>
  <cols>
    <col min="1" max="1" width="0" style="3" hidden="1" customWidth="1"/>
    <col min="2" max="2" width="24.140625" style="3" hidden="1" customWidth="1"/>
    <col min="3" max="5" width="10.85546875" style="3"/>
    <col min="6" max="6" width="6.7109375" style="3" customWidth="1"/>
    <col min="7" max="7" width="10.85546875" style="3"/>
    <col min="8" max="8" width="11.7109375" style="3" bestFit="1" customWidth="1"/>
    <col min="9" max="9" width="10.85546875" style="3"/>
    <col min="10" max="10" width="12.140625" style="3" customWidth="1"/>
    <col min="11" max="12" width="10.85546875" style="3"/>
    <col min="13" max="13" width="11.7109375" style="3" bestFit="1" customWidth="1"/>
    <col min="14" max="15" width="10.85546875" style="3"/>
    <col min="16" max="17" width="6.7109375" style="3" customWidth="1"/>
    <col min="18" max="25" width="10.85546875" style="3" customWidth="1"/>
    <col min="26" max="47" width="10.85546875" style="3"/>
    <col min="48" max="49" width="10.85546875" style="21"/>
    <col min="50" max="16384" width="10.85546875" style="3"/>
  </cols>
  <sheetData>
    <row r="2" spans="6:49" x14ac:dyDescent="0.2">
      <c r="F2" s="1"/>
      <c r="G2" s="1"/>
      <c r="H2" s="1"/>
      <c r="I2" s="1"/>
      <c r="J2" s="1"/>
      <c r="K2" s="1"/>
      <c r="L2" s="1"/>
      <c r="M2" s="1"/>
      <c r="N2" s="1"/>
      <c r="O2" s="1"/>
      <c r="P2" s="1"/>
    </row>
    <row r="3" spans="6:49" x14ac:dyDescent="0.2">
      <c r="F3" s="1"/>
      <c r="G3" s="52"/>
      <c r="H3" s="52"/>
      <c r="I3" s="52"/>
      <c r="J3" s="52"/>
      <c r="K3" s="52"/>
      <c r="L3" s="52"/>
      <c r="M3" s="52"/>
      <c r="N3" s="52"/>
      <c r="O3" s="52"/>
      <c r="P3" s="1"/>
    </row>
    <row r="4" spans="6:49" x14ac:dyDescent="0.2">
      <c r="F4" s="1"/>
      <c r="G4" s="52"/>
      <c r="H4" s="52"/>
      <c r="I4" s="52"/>
      <c r="J4" s="52"/>
      <c r="K4" s="52"/>
      <c r="L4" s="52"/>
      <c r="M4" s="52"/>
      <c r="N4" s="52"/>
      <c r="O4" s="52"/>
      <c r="P4" s="1"/>
      <c r="X4" s="33"/>
      <c r="Y4" s="33"/>
    </row>
    <row r="5" spans="6:49" x14ac:dyDescent="0.2">
      <c r="F5" s="1"/>
      <c r="G5" s="52"/>
      <c r="H5" s="52"/>
      <c r="I5" s="52"/>
      <c r="J5" s="52"/>
      <c r="K5" s="52"/>
      <c r="L5" s="52"/>
      <c r="M5" s="52"/>
      <c r="N5" s="52"/>
      <c r="O5" s="52"/>
      <c r="P5" s="1"/>
      <c r="R5" s="4"/>
      <c r="S5" s="4"/>
      <c r="T5" s="4"/>
      <c r="U5" s="4"/>
    </row>
    <row r="6" spans="6:49" x14ac:dyDescent="0.2">
      <c r="F6" s="1"/>
      <c r="G6" s="1"/>
      <c r="H6" s="1"/>
      <c r="I6" s="1"/>
      <c r="J6" s="1"/>
      <c r="K6" s="1"/>
      <c r="L6" s="1"/>
      <c r="M6" s="1"/>
      <c r="N6" s="1"/>
      <c r="O6" s="1"/>
      <c r="P6" s="1"/>
      <c r="R6" s="4"/>
      <c r="S6" s="4"/>
      <c r="T6" s="4"/>
      <c r="U6" s="4"/>
    </row>
    <row r="7" spans="6:49" x14ac:dyDescent="0.2">
      <c r="F7" s="1"/>
      <c r="G7" s="11" t="s">
        <v>12</v>
      </c>
      <c r="H7" s="495" t="s">
        <v>13</v>
      </c>
      <c r="I7" s="495"/>
      <c r="J7" s="495"/>
      <c r="K7" s="495"/>
      <c r="L7" s="495"/>
      <c r="M7" s="495"/>
      <c r="N7" s="495"/>
      <c r="O7" s="28" t="s">
        <v>20</v>
      </c>
      <c r="P7" s="1"/>
      <c r="R7" s="319" t="s">
        <v>378</v>
      </c>
      <c r="S7" s="319"/>
      <c r="T7" s="319"/>
      <c r="U7" s="319"/>
      <c r="AV7" s="226"/>
      <c r="AW7" s="226"/>
    </row>
    <row r="8" spans="6:49" x14ac:dyDescent="0.2">
      <c r="F8" s="1"/>
      <c r="G8" s="9"/>
      <c r="H8" s="1"/>
      <c r="I8" s="2"/>
      <c r="J8" s="1"/>
      <c r="K8" s="1"/>
      <c r="L8" s="1"/>
      <c r="M8" s="1"/>
      <c r="N8" s="1"/>
      <c r="O8" s="102"/>
      <c r="P8" s="1"/>
      <c r="R8" s="318" t="s">
        <v>365</v>
      </c>
      <c r="S8" s="318"/>
      <c r="T8" s="318"/>
      <c r="U8" s="318"/>
      <c r="AB8" s="7"/>
      <c r="AC8" s="7"/>
      <c r="AV8" s="228"/>
    </row>
    <row r="9" spans="6:49" x14ac:dyDescent="0.2">
      <c r="F9" s="1"/>
      <c r="G9" s="11"/>
      <c r="H9" s="1"/>
      <c r="I9" s="2"/>
      <c r="J9" s="1"/>
      <c r="K9" s="1"/>
      <c r="L9" s="1"/>
      <c r="M9" s="1"/>
      <c r="N9" s="1"/>
      <c r="O9" s="28"/>
      <c r="P9" s="1"/>
      <c r="R9" s="72"/>
      <c r="S9" s="72"/>
      <c r="T9" s="72"/>
      <c r="U9" s="72"/>
      <c r="AC9" s="7"/>
      <c r="AV9" s="227">
        <v>0</v>
      </c>
      <c r="AW9" s="226" t="s">
        <v>321</v>
      </c>
    </row>
    <row r="10" spans="6:49" x14ac:dyDescent="0.2">
      <c r="F10" s="1"/>
      <c r="G10" s="1"/>
      <c r="H10" s="1"/>
      <c r="I10" s="2"/>
      <c r="J10" s="1"/>
      <c r="K10" s="1"/>
      <c r="L10" s="1"/>
      <c r="M10" s="1"/>
      <c r="N10" s="1"/>
      <c r="O10" s="1"/>
      <c r="P10" s="1"/>
      <c r="AC10" s="7"/>
      <c r="AV10" s="227">
        <v>0.01</v>
      </c>
      <c r="AW10" s="226" t="s">
        <v>285</v>
      </c>
    </row>
    <row r="11" spans="6:49" x14ac:dyDescent="0.2">
      <c r="F11" s="1"/>
      <c r="G11" s="1"/>
      <c r="H11" s="1"/>
      <c r="I11" s="2"/>
      <c r="J11" s="1"/>
      <c r="K11" s="1"/>
      <c r="L11" s="1"/>
      <c r="M11" s="1"/>
      <c r="N11" s="1"/>
      <c r="O11" s="1"/>
      <c r="P11" s="1"/>
      <c r="R11" s="33"/>
      <c r="S11" s="33"/>
      <c r="T11" s="33"/>
      <c r="U11" s="33"/>
      <c r="AC11" s="7"/>
      <c r="AV11" s="227">
        <v>0.02</v>
      </c>
      <c r="AW11" s="226" t="s">
        <v>285</v>
      </c>
    </row>
    <row r="12" spans="6:49" ht="12.75" customHeight="1" x14ac:dyDescent="0.2">
      <c r="F12" s="1"/>
      <c r="G12" s="324" t="s">
        <v>424</v>
      </c>
      <c r="H12" s="324"/>
      <c r="I12" s="324"/>
      <c r="J12" s="324"/>
      <c r="K12" s="324"/>
      <c r="L12" s="324"/>
      <c r="M12" s="324"/>
      <c r="N12" s="324"/>
      <c r="O12" s="324"/>
      <c r="P12" s="8"/>
      <c r="Q12" s="7"/>
      <c r="R12" s="7"/>
      <c r="S12" s="7"/>
      <c r="T12" s="7"/>
      <c r="U12" s="7"/>
      <c r="V12" s="7"/>
      <c r="AC12" s="7"/>
      <c r="AV12" s="227">
        <v>0.03</v>
      </c>
      <c r="AW12" s="226" t="s">
        <v>285</v>
      </c>
    </row>
    <row r="13" spans="6:49" x14ac:dyDescent="0.2">
      <c r="F13" s="1"/>
      <c r="G13" s="324"/>
      <c r="H13" s="324"/>
      <c r="I13" s="324"/>
      <c r="J13" s="324"/>
      <c r="K13" s="324"/>
      <c r="L13" s="324"/>
      <c r="M13" s="324"/>
      <c r="N13" s="324"/>
      <c r="O13" s="324"/>
      <c r="P13" s="8"/>
      <c r="Q13" s="7"/>
      <c r="R13" s="7"/>
      <c r="S13" s="7"/>
      <c r="T13" s="7"/>
      <c r="U13" s="7"/>
      <c r="V13" s="7"/>
      <c r="AC13" s="7"/>
      <c r="AV13" s="227">
        <v>0.04</v>
      </c>
      <c r="AW13" s="226" t="s">
        <v>285</v>
      </c>
    </row>
    <row r="14" spans="6:49" x14ac:dyDescent="0.2">
      <c r="F14" s="1"/>
      <c r="G14" s="324"/>
      <c r="H14" s="324"/>
      <c r="I14" s="324"/>
      <c r="J14" s="324"/>
      <c r="K14" s="324"/>
      <c r="L14" s="324"/>
      <c r="M14" s="324"/>
      <c r="N14" s="324"/>
      <c r="O14" s="324"/>
      <c r="P14" s="8"/>
      <c r="Q14" s="7"/>
      <c r="R14" s="7"/>
      <c r="S14" s="7"/>
      <c r="T14" s="7"/>
      <c r="U14" s="7"/>
      <c r="V14" s="7"/>
      <c r="AC14" s="7"/>
      <c r="AV14" s="227">
        <v>0.05</v>
      </c>
      <c r="AW14" s="226" t="s">
        <v>285</v>
      </c>
    </row>
    <row r="15" spans="6:49" x14ac:dyDescent="0.2">
      <c r="F15" s="1"/>
      <c r="G15" s="324"/>
      <c r="H15" s="324"/>
      <c r="I15" s="324"/>
      <c r="J15" s="324"/>
      <c r="K15" s="324"/>
      <c r="L15" s="324"/>
      <c r="M15" s="324"/>
      <c r="N15" s="324"/>
      <c r="O15" s="324"/>
      <c r="P15" s="8"/>
      <c r="Q15" s="7"/>
      <c r="R15" s="7"/>
      <c r="S15" s="7"/>
      <c r="T15" s="7"/>
      <c r="U15" s="7"/>
      <c r="V15" s="7"/>
      <c r="AC15" s="7"/>
      <c r="AV15" s="227">
        <v>0.06</v>
      </c>
      <c r="AW15" s="226" t="s">
        <v>285</v>
      </c>
    </row>
    <row r="16" spans="6:49" x14ac:dyDescent="0.2">
      <c r="F16" s="1"/>
      <c r="G16" s="324"/>
      <c r="H16" s="324"/>
      <c r="I16" s="324"/>
      <c r="J16" s="324"/>
      <c r="K16" s="324"/>
      <c r="L16" s="324"/>
      <c r="M16" s="324"/>
      <c r="N16" s="324"/>
      <c r="O16" s="324"/>
      <c r="P16" s="8"/>
      <c r="Q16" s="7"/>
      <c r="R16" s="7"/>
      <c r="S16" s="7"/>
      <c r="T16" s="7"/>
      <c r="U16" s="7"/>
      <c r="V16" s="7"/>
      <c r="AC16" s="7"/>
      <c r="AV16" s="227">
        <v>7.0000000000000007E-2</v>
      </c>
      <c r="AW16" s="226" t="s">
        <v>285</v>
      </c>
    </row>
    <row r="17" spans="6:49" x14ac:dyDescent="0.2">
      <c r="F17" s="1"/>
      <c r="G17" s="1"/>
      <c r="H17" s="1"/>
      <c r="I17" s="1"/>
      <c r="J17" s="1"/>
      <c r="K17" s="1"/>
      <c r="L17" s="1"/>
      <c r="M17" s="1"/>
      <c r="N17" s="1"/>
      <c r="O17" s="1"/>
      <c r="P17" s="8"/>
      <c r="Q17" s="7"/>
      <c r="R17" s="7"/>
      <c r="S17" s="7"/>
      <c r="T17" s="7"/>
      <c r="U17" s="7"/>
      <c r="V17" s="7"/>
      <c r="AC17" s="7"/>
      <c r="AV17" s="227">
        <v>0.08</v>
      </c>
      <c r="AW17" s="226" t="s">
        <v>285</v>
      </c>
    </row>
    <row r="18" spans="6:49" ht="12.75" customHeight="1" x14ac:dyDescent="0.2">
      <c r="F18" s="1"/>
      <c r="G18" s="324" t="s">
        <v>425</v>
      </c>
      <c r="H18" s="324"/>
      <c r="I18" s="324"/>
      <c r="J18" s="324"/>
      <c r="K18" s="324"/>
      <c r="L18" s="324"/>
      <c r="M18" s="324"/>
      <c r="N18" s="324"/>
      <c r="O18" s="324"/>
      <c r="P18" s="8"/>
      <c r="Q18" s="7"/>
      <c r="R18" s="7"/>
      <c r="S18" s="7"/>
      <c r="T18" s="7"/>
      <c r="U18" s="7"/>
      <c r="V18" s="7"/>
      <c r="AC18" s="7"/>
      <c r="AV18" s="227">
        <v>0.09</v>
      </c>
      <c r="AW18" s="226" t="s">
        <v>285</v>
      </c>
    </row>
    <row r="19" spans="6:49" x14ac:dyDescent="0.2">
      <c r="F19" s="1"/>
      <c r="G19" s="324"/>
      <c r="H19" s="324"/>
      <c r="I19" s="324"/>
      <c r="J19" s="324"/>
      <c r="K19" s="324"/>
      <c r="L19" s="324"/>
      <c r="M19" s="324"/>
      <c r="N19" s="324"/>
      <c r="O19" s="324"/>
      <c r="P19" s="8"/>
      <c r="Q19" s="7"/>
      <c r="R19" s="7"/>
      <c r="S19" s="7"/>
      <c r="T19" s="7"/>
      <c r="U19" s="7"/>
      <c r="V19" s="7"/>
      <c r="AC19" s="7"/>
      <c r="AV19" s="227">
        <v>0.1</v>
      </c>
      <c r="AW19" s="226" t="s">
        <v>285</v>
      </c>
    </row>
    <row r="20" spans="6:49" x14ac:dyDescent="0.2">
      <c r="F20" s="1"/>
      <c r="G20" s="324"/>
      <c r="H20" s="324"/>
      <c r="I20" s="324"/>
      <c r="J20" s="324"/>
      <c r="K20" s="324"/>
      <c r="L20" s="324"/>
      <c r="M20" s="324"/>
      <c r="N20" s="324"/>
      <c r="O20" s="324"/>
      <c r="P20" s="8"/>
      <c r="Q20" s="7"/>
      <c r="R20" s="298"/>
      <c r="S20" s="298"/>
      <c r="T20" s="298"/>
      <c r="U20" s="7"/>
      <c r="V20" s="7"/>
      <c r="AC20" s="7"/>
      <c r="AV20" s="227">
        <v>0.11</v>
      </c>
      <c r="AW20" s="226" t="s">
        <v>285</v>
      </c>
    </row>
    <row r="21" spans="6:49" ht="12.75" customHeight="1" x14ac:dyDescent="0.2">
      <c r="F21" s="1"/>
      <c r="G21" s="324"/>
      <c r="H21" s="324"/>
      <c r="I21" s="324"/>
      <c r="J21" s="324"/>
      <c r="K21" s="324"/>
      <c r="L21" s="324"/>
      <c r="M21" s="324"/>
      <c r="N21" s="324"/>
      <c r="O21" s="324"/>
      <c r="P21" s="8"/>
      <c r="Q21" s="7"/>
      <c r="R21" s="513"/>
      <c r="S21" s="513"/>
      <c r="T21" s="513"/>
      <c r="U21" s="513"/>
      <c r="V21" s="7"/>
      <c r="AC21" s="7"/>
      <c r="AV21" s="227">
        <v>0.12</v>
      </c>
      <c r="AW21" s="226" t="s">
        <v>285</v>
      </c>
    </row>
    <row r="22" spans="6:49" x14ac:dyDescent="0.2">
      <c r="F22" s="1"/>
      <c r="G22" s="324"/>
      <c r="H22" s="324"/>
      <c r="I22" s="324"/>
      <c r="J22" s="324"/>
      <c r="K22" s="324"/>
      <c r="L22" s="324"/>
      <c r="M22" s="324"/>
      <c r="N22" s="324"/>
      <c r="O22" s="324"/>
      <c r="P22" s="8"/>
      <c r="Q22" s="7"/>
      <c r="R22" s="513"/>
      <c r="S22" s="513"/>
      <c r="T22" s="513"/>
      <c r="U22" s="513"/>
      <c r="V22" s="7"/>
      <c r="AV22" s="227">
        <v>0.13</v>
      </c>
      <c r="AW22" s="226" t="s">
        <v>285</v>
      </c>
    </row>
    <row r="23" spans="6:49" x14ac:dyDescent="0.2">
      <c r="F23" s="1"/>
      <c r="G23" s="324"/>
      <c r="H23" s="324"/>
      <c r="I23" s="324"/>
      <c r="J23" s="324"/>
      <c r="K23" s="324"/>
      <c r="L23" s="324"/>
      <c r="M23" s="324"/>
      <c r="N23" s="324"/>
      <c r="O23" s="324"/>
      <c r="P23" s="8"/>
      <c r="Q23" s="7"/>
      <c r="R23" s="513"/>
      <c r="S23" s="513"/>
      <c r="T23" s="513"/>
      <c r="U23" s="513"/>
      <c r="V23" s="7"/>
      <c r="AV23" s="227">
        <v>0.14000000000000001</v>
      </c>
      <c r="AW23" s="226" t="s">
        <v>285</v>
      </c>
    </row>
    <row r="24" spans="6:49" s="289" customFormat="1" x14ac:dyDescent="0.2">
      <c r="F24" s="1"/>
      <c r="G24" s="324"/>
      <c r="H24" s="324"/>
      <c r="I24" s="324"/>
      <c r="J24" s="324"/>
      <c r="K24" s="324"/>
      <c r="L24" s="324"/>
      <c r="M24" s="324"/>
      <c r="N24" s="324"/>
      <c r="O24" s="324"/>
      <c r="P24" s="8"/>
      <c r="Q24" s="7"/>
      <c r="R24" s="513"/>
      <c r="S24" s="513"/>
      <c r="T24" s="513"/>
      <c r="U24" s="513"/>
      <c r="V24" s="7"/>
      <c r="AV24" s="227"/>
      <c r="AW24" s="226"/>
    </row>
    <row r="25" spans="6:49" s="289" customFormat="1" x14ac:dyDescent="0.2">
      <c r="F25" s="1"/>
      <c r="G25" s="324"/>
      <c r="H25" s="324"/>
      <c r="I25" s="324"/>
      <c r="J25" s="324"/>
      <c r="K25" s="324"/>
      <c r="L25" s="324"/>
      <c r="M25" s="324"/>
      <c r="N25" s="324"/>
      <c r="O25" s="324"/>
      <c r="P25" s="8"/>
      <c r="Q25" s="7"/>
      <c r="R25" s="513"/>
      <c r="S25" s="513"/>
      <c r="T25" s="513"/>
      <c r="U25" s="513"/>
      <c r="V25" s="7"/>
      <c r="AV25" s="227"/>
      <c r="AW25" s="226"/>
    </row>
    <row r="26" spans="6:49" s="289" customFormat="1" x14ac:dyDescent="0.2">
      <c r="F26" s="1"/>
      <c r="G26" s="324"/>
      <c r="H26" s="324"/>
      <c r="I26" s="324"/>
      <c r="J26" s="324"/>
      <c r="K26" s="324"/>
      <c r="L26" s="324"/>
      <c r="M26" s="324"/>
      <c r="N26" s="324"/>
      <c r="O26" s="324"/>
      <c r="P26" s="8"/>
      <c r="Q26" s="7"/>
      <c r="R26" s="513"/>
      <c r="S26" s="513"/>
      <c r="T26" s="513"/>
      <c r="U26" s="513"/>
      <c r="V26" s="7"/>
      <c r="AV26" s="227"/>
      <c r="AW26" s="226"/>
    </row>
    <row r="27" spans="6:49" x14ac:dyDescent="0.2">
      <c r="F27" s="1"/>
      <c r="G27" s="324"/>
      <c r="H27" s="324"/>
      <c r="I27" s="324"/>
      <c r="J27" s="324"/>
      <c r="K27" s="324"/>
      <c r="L27" s="324"/>
      <c r="M27" s="324"/>
      <c r="N27" s="324"/>
      <c r="O27" s="324"/>
      <c r="P27" s="8"/>
      <c r="Q27" s="7"/>
      <c r="R27" s="513"/>
      <c r="S27" s="513"/>
      <c r="T27" s="513"/>
      <c r="U27" s="513"/>
      <c r="V27" s="7"/>
      <c r="AV27" s="227">
        <v>0.15</v>
      </c>
      <c r="AW27" s="226" t="s">
        <v>285</v>
      </c>
    </row>
    <row r="28" spans="6:49" x14ac:dyDescent="0.2">
      <c r="F28" s="1"/>
      <c r="G28" s="324"/>
      <c r="H28" s="324"/>
      <c r="I28" s="324"/>
      <c r="J28" s="324"/>
      <c r="K28" s="324"/>
      <c r="L28" s="324"/>
      <c r="M28" s="324"/>
      <c r="N28" s="324"/>
      <c r="O28" s="324"/>
      <c r="P28" s="8"/>
      <c r="Q28" s="7"/>
      <c r="R28" s="284"/>
      <c r="S28" s="284"/>
      <c r="T28" s="284"/>
      <c r="U28" s="284"/>
      <c r="V28" s="7"/>
      <c r="AV28" s="227">
        <v>0.16</v>
      </c>
      <c r="AW28" s="226" t="s">
        <v>285</v>
      </c>
    </row>
    <row r="29" spans="6:49" x14ac:dyDescent="0.2">
      <c r="F29" s="1"/>
      <c r="G29" s="324"/>
      <c r="H29" s="324"/>
      <c r="I29" s="324"/>
      <c r="J29" s="324"/>
      <c r="K29" s="324"/>
      <c r="L29" s="324"/>
      <c r="M29" s="324"/>
      <c r="N29" s="324"/>
      <c r="O29" s="324"/>
      <c r="P29" s="8"/>
      <c r="Q29" s="7"/>
      <c r="R29" s="284"/>
      <c r="S29" s="284"/>
      <c r="T29" s="284"/>
      <c r="U29" s="284"/>
      <c r="V29" s="7"/>
      <c r="AV29" s="227">
        <v>0.17</v>
      </c>
      <c r="AW29" s="226" t="s">
        <v>285</v>
      </c>
    </row>
    <row r="30" spans="6:49" x14ac:dyDescent="0.2">
      <c r="F30" s="1"/>
      <c r="G30" s="324"/>
      <c r="H30" s="324"/>
      <c r="I30" s="324"/>
      <c r="J30" s="324"/>
      <c r="K30" s="324"/>
      <c r="L30" s="324"/>
      <c r="M30" s="324"/>
      <c r="N30" s="324"/>
      <c r="O30" s="324"/>
      <c r="P30" s="8"/>
      <c r="Q30" s="7"/>
      <c r="R30" s="7"/>
      <c r="S30" s="7"/>
      <c r="T30" s="7"/>
      <c r="U30" s="7"/>
      <c r="V30" s="7"/>
      <c r="AV30" s="227">
        <v>0.18</v>
      </c>
      <c r="AW30" s="226" t="s">
        <v>285</v>
      </c>
    </row>
    <row r="31" spans="6:49" x14ac:dyDescent="0.2">
      <c r="F31" s="1"/>
      <c r="G31" s="324"/>
      <c r="H31" s="324"/>
      <c r="I31" s="324"/>
      <c r="J31" s="324"/>
      <c r="K31" s="324"/>
      <c r="L31" s="324"/>
      <c r="M31" s="324"/>
      <c r="N31" s="324"/>
      <c r="O31" s="324"/>
      <c r="P31" s="8"/>
      <c r="Q31" s="7"/>
      <c r="R31" s="7"/>
      <c r="S31" s="7"/>
      <c r="T31" s="7"/>
      <c r="U31" s="7"/>
      <c r="V31" s="7"/>
      <c r="AV31" s="227">
        <v>0.19</v>
      </c>
      <c r="AW31" s="226" t="s">
        <v>285</v>
      </c>
    </row>
    <row r="32" spans="6:49" x14ac:dyDescent="0.2">
      <c r="F32" s="1"/>
      <c r="G32" s="104"/>
      <c r="H32" s="104"/>
      <c r="I32" s="104"/>
      <c r="J32" s="104"/>
      <c r="K32" s="104"/>
      <c r="L32" s="104"/>
      <c r="M32" s="104"/>
      <c r="N32" s="104"/>
      <c r="O32" s="104"/>
      <c r="P32" s="8"/>
      <c r="Q32" s="7"/>
      <c r="R32" s="7"/>
      <c r="S32" s="7"/>
      <c r="T32" s="7"/>
      <c r="U32" s="7"/>
      <c r="V32" s="7"/>
      <c r="AV32" s="227">
        <v>0.22</v>
      </c>
      <c r="AW32" s="226" t="s">
        <v>285</v>
      </c>
    </row>
    <row r="33" spans="6:49" x14ac:dyDescent="0.2">
      <c r="G33" s="58"/>
      <c r="H33" s="58"/>
      <c r="I33" s="58"/>
      <c r="J33" s="58"/>
      <c r="K33" s="58"/>
      <c r="L33" s="58"/>
      <c r="M33" s="58"/>
      <c r="N33" s="58"/>
      <c r="O33" s="58"/>
      <c r="P33" s="7"/>
      <c r="Q33" s="7"/>
      <c r="R33" s="7"/>
      <c r="S33" s="7"/>
      <c r="T33" s="7"/>
      <c r="U33" s="7"/>
      <c r="V33" s="7"/>
      <c r="AV33" s="227">
        <v>0.23</v>
      </c>
      <c r="AW33" s="226" t="s">
        <v>285</v>
      </c>
    </row>
    <row r="34" spans="6:49" x14ac:dyDescent="0.2">
      <c r="F34" s="1"/>
      <c r="G34" s="107"/>
      <c r="H34" s="107"/>
      <c r="I34" s="107"/>
      <c r="J34" s="107"/>
      <c r="K34" s="107"/>
      <c r="L34" s="107"/>
      <c r="M34" s="107"/>
      <c r="N34" s="107"/>
      <c r="O34" s="107"/>
      <c r="P34" s="8"/>
      <c r="Q34" s="7"/>
      <c r="R34" s="7"/>
      <c r="S34" s="7"/>
      <c r="T34" s="7"/>
      <c r="V34" s="7"/>
      <c r="AV34" s="227">
        <v>0.24</v>
      </c>
      <c r="AW34" s="226" t="s">
        <v>285</v>
      </c>
    </row>
    <row r="35" spans="6:49" s="289" customFormat="1" x14ac:dyDescent="0.2">
      <c r="F35" s="1"/>
      <c r="G35" s="286"/>
      <c r="H35" s="286"/>
      <c r="I35" s="286"/>
      <c r="J35" s="286"/>
      <c r="K35" s="286"/>
      <c r="L35" s="286"/>
      <c r="M35" s="286"/>
      <c r="N35" s="286"/>
      <c r="O35" s="286"/>
      <c r="P35" s="8"/>
      <c r="Q35" s="7"/>
      <c r="R35" s="7"/>
      <c r="S35" s="7"/>
      <c r="T35" s="7"/>
      <c r="V35" s="7"/>
      <c r="AV35" s="227"/>
      <c r="AW35" s="226"/>
    </row>
    <row r="36" spans="6:49" x14ac:dyDescent="0.2">
      <c r="F36" s="1"/>
      <c r="G36" s="108" t="s">
        <v>181</v>
      </c>
      <c r="H36" s="104"/>
      <c r="I36" s="104"/>
      <c r="J36" s="174">
        <f ca="1">TODAY()</f>
        <v>42845</v>
      </c>
      <c r="K36" s="104"/>
      <c r="L36" s="104"/>
      <c r="M36" s="104"/>
      <c r="N36" s="104"/>
      <c r="O36" s="104"/>
      <c r="P36" s="8"/>
      <c r="Q36" s="7"/>
      <c r="R36" s="7"/>
      <c r="S36" s="7"/>
      <c r="T36" s="7"/>
      <c r="U36" s="7"/>
      <c r="V36" s="7"/>
      <c r="AV36" s="227">
        <v>0.25</v>
      </c>
      <c r="AW36" s="226" t="s">
        <v>286</v>
      </c>
    </row>
    <row r="37" spans="6:49" x14ac:dyDescent="0.2">
      <c r="F37" s="1"/>
      <c r="G37" s="108"/>
      <c r="H37" s="1"/>
      <c r="I37" s="1"/>
      <c r="J37" s="174"/>
      <c r="K37" s="104"/>
      <c r="L37" s="104"/>
      <c r="M37" s="104"/>
      <c r="N37" s="104"/>
      <c r="O37" s="104"/>
      <c r="P37" s="8"/>
      <c r="Q37" s="7"/>
      <c r="R37" s="22"/>
      <c r="S37" s="7"/>
      <c r="T37" s="7"/>
      <c r="U37" s="7"/>
      <c r="V37" s="7"/>
      <c r="W37" s="21"/>
      <c r="X37" s="21"/>
      <c r="Y37" s="21"/>
      <c r="AV37" s="227">
        <v>0.26</v>
      </c>
      <c r="AW37" s="226" t="s">
        <v>286</v>
      </c>
    </row>
    <row r="38" spans="6:49" x14ac:dyDescent="0.2">
      <c r="F38" s="1"/>
      <c r="G38" s="104"/>
      <c r="H38" s="511" t="s">
        <v>387</v>
      </c>
      <c r="I38" s="511"/>
      <c r="J38" s="511"/>
      <c r="K38" s="107"/>
      <c r="L38" s="104"/>
      <c r="M38" s="104"/>
      <c r="N38" s="512" t="s">
        <v>26</v>
      </c>
      <c r="O38" s="512"/>
      <c r="P38" s="8"/>
      <c r="Q38" s="7"/>
      <c r="R38" s="7"/>
      <c r="S38" s="7"/>
      <c r="T38" s="7"/>
      <c r="U38" s="7"/>
      <c r="V38" s="7"/>
      <c r="W38" s="21"/>
      <c r="X38" s="21"/>
      <c r="Y38" s="21"/>
      <c r="AV38" s="227">
        <v>0.27</v>
      </c>
      <c r="AW38" s="226" t="s">
        <v>286</v>
      </c>
    </row>
    <row r="39" spans="6:49" x14ac:dyDescent="0.2">
      <c r="F39" s="1"/>
      <c r="G39" s="104"/>
      <c r="H39" s="104"/>
      <c r="I39" s="104"/>
      <c r="J39" s="104"/>
      <c r="K39" s="104"/>
      <c r="L39" s="104"/>
      <c r="M39" s="104"/>
      <c r="N39" s="122"/>
      <c r="O39" s="122"/>
      <c r="P39" s="8"/>
      <c r="Q39" s="7"/>
      <c r="R39" s="22"/>
      <c r="S39" s="7"/>
      <c r="T39" s="7"/>
      <c r="U39" s="7"/>
      <c r="V39" s="7"/>
      <c r="W39" s="21"/>
      <c r="X39" s="21"/>
      <c r="Y39" s="21"/>
      <c r="AV39" s="227">
        <v>0.28000000000000003</v>
      </c>
      <c r="AW39" s="226" t="s">
        <v>286</v>
      </c>
    </row>
    <row r="40" spans="6:49" x14ac:dyDescent="0.2">
      <c r="F40" s="1"/>
      <c r="G40" s="100" t="s">
        <v>29</v>
      </c>
      <c r="H40" s="498" t="str">
        <f>VLOOKUP(G40,Data!$A$3:$B$35,2,FALSE)</f>
        <v xml:space="preserve">Workshops for political leaders conducted </v>
      </c>
      <c r="I40" s="498"/>
      <c r="J40" s="498"/>
      <c r="K40" s="498"/>
      <c r="L40" s="498"/>
      <c r="M40" s="498"/>
      <c r="N40" s="499" t="str">
        <f>K269</f>
        <v>(no data)</v>
      </c>
      <c r="O40" s="499"/>
      <c r="P40" s="8"/>
      <c r="Q40" s="7"/>
      <c r="R40" s="4"/>
      <c r="S40" s="4"/>
      <c r="T40" s="4"/>
      <c r="U40" s="4"/>
      <c r="V40" s="7"/>
      <c r="W40" s="21" t="str">
        <f>CONCATENATE(G40," - ",H40)</f>
        <v xml:space="preserve">I1 - Workshops for political leaders conducted </v>
      </c>
      <c r="X40" s="21"/>
      <c r="Y40" s="229" t="str">
        <f>N40</f>
        <v>(no data)</v>
      </c>
      <c r="AV40" s="227">
        <v>0.28999999999999998</v>
      </c>
      <c r="AW40" s="226" t="s">
        <v>286</v>
      </c>
    </row>
    <row r="41" spans="6:49" x14ac:dyDescent="0.2">
      <c r="F41" s="1"/>
      <c r="G41" s="100"/>
      <c r="H41" s="498"/>
      <c r="I41" s="498"/>
      <c r="J41" s="498"/>
      <c r="K41" s="498"/>
      <c r="L41" s="498"/>
      <c r="M41" s="498"/>
      <c r="N41" s="499"/>
      <c r="O41" s="499"/>
      <c r="P41" s="8"/>
      <c r="Q41" s="7"/>
      <c r="R41" s="4"/>
      <c r="S41" s="4"/>
      <c r="T41" s="4"/>
      <c r="U41" s="4"/>
      <c r="V41" s="7"/>
      <c r="W41" s="21"/>
      <c r="X41" s="21"/>
      <c r="Y41" s="21"/>
      <c r="AV41" s="227">
        <v>0.3</v>
      </c>
      <c r="AW41" s="226" t="s">
        <v>286</v>
      </c>
    </row>
    <row r="42" spans="6:49" ht="13.35" customHeight="1" x14ac:dyDescent="0.2">
      <c r="F42" s="1"/>
      <c r="G42" s="104"/>
      <c r="H42" s="79"/>
      <c r="I42" s="79"/>
      <c r="J42" s="79"/>
      <c r="K42" s="79"/>
      <c r="L42" s="79"/>
      <c r="M42" s="79"/>
      <c r="N42" s="499"/>
      <c r="O42" s="499"/>
      <c r="P42" s="8"/>
      <c r="Q42" s="7"/>
      <c r="R42" s="496" t="s">
        <v>416</v>
      </c>
      <c r="S42" s="496"/>
      <c r="T42" s="496"/>
      <c r="U42" s="496"/>
      <c r="V42" s="7"/>
      <c r="W42" s="21"/>
      <c r="X42" s="21"/>
      <c r="Y42" s="21"/>
      <c r="AV42" s="227">
        <v>0.31</v>
      </c>
      <c r="AW42" s="226" t="s">
        <v>286</v>
      </c>
    </row>
    <row r="43" spans="6:49" ht="12.75" customHeight="1" x14ac:dyDescent="0.2">
      <c r="F43" s="1"/>
      <c r="G43" s="100" t="s">
        <v>30</v>
      </c>
      <c r="H43" s="498" t="str">
        <f>VLOOKUP(G43,Data!$A$3:$B$35,2,FALSE)</f>
        <v>please provide a definition of the indicator…</v>
      </c>
      <c r="I43" s="498"/>
      <c r="J43" s="498"/>
      <c r="K43" s="498"/>
      <c r="L43" s="498"/>
      <c r="M43" s="498"/>
      <c r="N43" s="499" t="str">
        <f>K318</f>
        <v>(no data)</v>
      </c>
      <c r="O43" s="499"/>
      <c r="P43" s="8"/>
      <c r="Q43" s="7"/>
      <c r="R43" s="496"/>
      <c r="S43" s="496"/>
      <c r="T43" s="496"/>
      <c r="U43" s="496"/>
      <c r="V43" s="7"/>
      <c r="W43" s="21" t="str">
        <f>CONCATENATE(G43," - ",H43)</f>
        <v>I2 - please provide a definition of the indicator…</v>
      </c>
      <c r="X43" s="21"/>
      <c r="Y43" s="229" t="str">
        <f>N43</f>
        <v>(no data)</v>
      </c>
      <c r="AV43" s="227">
        <v>0.32</v>
      </c>
      <c r="AW43" s="226" t="s">
        <v>286</v>
      </c>
    </row>
    <row r="44" spans="6:49" x14ac:dyDescent="0.2">
      <c r="F44" s="1"/>
      <c r="G44" s="100"/>
      <c r="H44" s="498"/>
      <c r="I44" s="498"/>
      <c r="J44" s="498"/>
      <c r="K44" s="498"/>
      <c r="L44" s="498"/>
      <c r="M44" s="498"/>
      <c r="N44" s="499"/>
      <c r="O44" s="499"/>
      <c r="P44" s="8"/>
      <c r="Q44" s="7"/>
      <c r="R44" s="496"/>
      <c r="S44" s="496"/>
      <c r="T44" s="496"/>
      <c r="U44" s="496"/>
      <c r="V44" s="7"/>
      <c r="W44" s="21"/>
      <c r="X44" s="21"/>
      <c r="Y44" s="21"/>
      <c r="AV44" s="227">
        <v>0.33</v>
      </c>
      <c r="AW44" s="226" t="s">
        <v>286</v>
      </c>
    </row>
    <row r="45" spans="6:49" x14ac:dyDescent="0.2">
      <c r="F45" s="1"/>
      <c r="G45" s="104"/>
      <c r="H45" s="79"/>
      <c r="I45" s="79"/>
      <c r="J45" s="79"/>
      <c r="K45" s="79"/>
      <c r="L45" s="79"/>
      <c r="M45" s="79"/>
      <c r="N45" s="499"/>
      <c r="O45" s="499"/>
      <c r="P45" s="8"/>
      <c r="Q45" s="7"/>
      <c r="R45" s="496"/>
      <c r="S45" s="496"/>
      <c r="T45" s="496"/>
      <c r="U45" s="496"/>
      <c r="V45" s="7"/>
      <c r="W45" s="21"/>
      <c r="X45" s="21"/>
      <c r="Y45" s="21"/>
      <c r="AV45" s="227">
        <v>0.34</v>
      </c>
      <c r="AW45" s="226" t="s">
        <v>286</v>
      </c>
    </row>
    <row r="46" spans="6:49" x14ac:dyDescent="0.2">
      <c r="F46" s="1"/>
      <c r="G46" s="100" t="s">
        <v>31</v>
      </c>
      <c r="H46" s="498" t="str">
        <f>VLOOKUP(G46,Data!$A$3:$B$35,2,FALSE)</f>
        <v>please provide a definition of the indicator…</v>
      </c>
      <c r="I46" s="498"/>
      <c r="J46" s="498"/>
      <c r="K46" s="498"/>
      <c r="L46" s="498"/>
      <c r="M46" s="498"/>
      <c r="N46" s="499" t="str">
        <f>K367</f>
        <v>(no data)</v>
      </c>
      <c r="O46" s="499"/>
      <c r="P46" s="8"/>
      <c r="Q46" s="7"/>
      <c r="R46" s="496"/>
      <c r="S46" s="496"/>
      <c r="T46" s="496"/>
      <c r="U46" s="496"/>
      <c r="V46" s="298"/>
      <c r="W46" s="21" t="str">
        <f>CONCATENATE(G46," - ",H46)</f>
        <v>I3 - please provide a definition of the indicator…</v>
      </c>
      <c r="X46" s="21"/>
      <c r="Y46" s="229" t="str">
        <f>N46</f>
        <v>(no data)</v>
      </c>
      <c r="AV46" s="227">
        <v>0.35</v>
      </c>
      <c r="AW46" s="226" t="s">
        <v>286</v>
      </c>
    </row>
    <row r="47" spans="6:49" x14ac:dyDescent="0.2">
      <c r="F47" s="1"/>
      <c r="G47" s="100"/>
      <c r="H47" s="498"/>
      <c r="I47" s="498"/>
      <c r="J47" s="498"/>
      <c r="K47" s="498"/>
      <c r="L47" s="498"/>
      <c r="M47" s="498"/>
      <c r="N47" s="499"/>
      <c r="O47" s="499"/>
      <c r="P47" s="8"/>
      <c r="Q47" s="7"/>
      <c r="R47" s="496"/>
      <c r="S47" s="496"/>
      <c r="T47" s="496"/>
      <c r="U47" s="496"/>
      <c r="V47" s="7"/>
      <c r="W47" s="21"/>
      <c r="X47" s="21"/>
      <c r="Y47" s="21"/>
      <c r="AV47" s="227">
        <v>0.36</v>
      </c>
      <c r="AW47" s="226" t="s">
        <v>286</v>
      </c>
    </row>
    <row r="48" spans="6:49" x14ac:dyDescent="0.2">
      <c r="F48" s="1"/>
      <c r="G48" s="104"/>
      <c r="H48" s="124"/>
      <c r="I48" s="79"/>
      <c r="J48" s="79"/>
      <c r="K48" s="79"/>
      <c r="L48" s="79"/>
      <c r="M48" s="79"/>
      <c r="N48" s="499"/>
      <c r="O48" s="499"/>
      <c r="P48" s="8"/>
      <c r="Q48" s="7"/>
      <c r="R48" s="496"/>
      <c r="S48" s="496"/>
      <c r="T48" s="496"/>
      <c r="U48" s="496"/>
      <c r="V48" s="7"/>
      <c r="W48" s="21"/>
      <c r="X48" s="21"/>
      <c r="Y48" s="21"/>
      <c r="AV48" s="227">
        <v>0.37</v>
      </c>
      <c r="AW48" s="226" t="s">
        <v>286</v>
      </c>
    </row>
    <row r="49" spans="6:49" x14ac:dyDescent="0.2">
      <c r="F49" s="1"/>
      <c r="G49" s="100" t="s">
        <v>32</v>
      </c>
      <c r="H49" s="498" t="str">
        <f>VLOOKUP(G49,Data!$A$3:$B$35,2,FALSE)</f>
        <v>please provide a definition of the indicator…</v>
      </c>
      <c r="I49" s="498"/>
      <c r="J49" s="498"/>
      <c r="K49" s="498"/>
      <c r="L49" s="498"/>
      <c r="M49" s="498"/>
      <c r="N49" s="499" t="str">
        <f>K416</f>
        <v>(no data)</v>
      </c>
      <c r="O49" s="499"/>
      <c r="P49" s="8"/>
      <c r="Q49" s="7"/>
      <c r="R49" s="496"/>
      <c r="S49" s="496"/>
      <c r="T49" s="496"/>
      <c r="U49" s="496"/>
      <c r="V49" s="7"/>
      <c r="W49" s="21" t="str">
        <f>CONCATENATE(G49," - ",H49)</f>
        <v>I4 - please provide a definition of the indicator…</v>
      </c>
      <c r="X49" s="21"/>
      <c r="Y49" s="229" t="str">
        <f>N49</f>
        <v>(no data)</v>
      </c>
      <c r="AV49" s="227">
        <v>0.38</v>
      </c>
      <c r="AW49" s="226" t="s">
        <v>286</v>
      </c>
    </row>
    <row r="50" spans="6:49" x14ac:dyDescent="0.2">
      <c r="F50" s="1"/>
      <c r="G50" s="100"/>
      <c r="H50" s="498"/>
      <c r="I50" s="498"/>
      <c r="J50" s="498"/>
      <c r="K50" s="498"/>
      <c r="L50" s="498"/>
      <c r="M50" s="498"/>
      <c r="N50" s="499"/>
      <c r="O50" s="499"/>
      <c r="P50" s="8"/>
      <c r="Q50" s="7"/>
      <c r="R50" s="1"/>
      <c r="S50" s="1"/>
      <c r="T50" s="1"/>
      <c r="U50" s="1"/>
      <c r="V50" s="7"/>
      <c r="W50" s="21"/>
      <c r="X50" s="21"/>
      <c r="Y50" s="21"/>
      <c r="AV50" s="227">
        <v>0.39</v>
      </c>
      <c r="AW50" s="226" t="s">
        <v>286</v>
      </c>
    </row>
    <row r="51" spans="6:49" x14ac:dyDescent="0.2">
      <c r="F51" s="1"/>
      <c r="G51" s="100"/>
      <c r="H51" s="139"/>
      <c r="I51" s="139"/>
      <c r="J51" s="139"/>
      <c r="K51" s="139"/>
      <c r="L51" s="139"/>
      <c r="M51" s="139"/>
      <c r="N51" s="499"/>
      <c r="O51" s="499"/>
      <c r="P51" s="8"/>
      <c r="Q51" s="7"/>
      <c r="R51" s="142" t="s">
        <v>318</v>
      </c>
      <c r="S51" s="142"/>
      <c r="T51" s="8"/>
      <c r="U51" s="225" t="s">
        <v>313</v>
      </c>
      <c r="V51" s="7"/>
      <c r="W51" s="21"/>
      <c r="X51" s="21"/>
      <c r="Y51" s="21"/>
      <c r="AV51" s="227">
        <v>0.4</v>
      </c>
      <c r="AW51" s="226" t="s">
        <v>286</v>
      </c>
    </row>
    <row r="52" spans="6:49" x14ac:dyDescent="0.2">
      <c r="F52" s="1"/>
      <c r="G52" s="100" t="s">
        <v>33</v>
      </c>
      <c r="H52" s="498" t="str">
        <f>VLOOKUP(G52,Data!$A$3:$B$35,2,FALSE)</f>
        <v>please provide a definition of the indicator…</v>
      </c>
      <c r="I52" s="498"/>
      <c r="J52" s="498"/>
      <c r="K52" s="498"/>
      <c r="L52" s="498"/>
      <c r="M52" s="498"/>
      <c r="N52" s="499" t="str">
        <f>K465</f>
        <v>(no data)</v>
      </c>
      <c r="O52" s="499"/>
      <c r="P52" s="8"/>
      <c r="Q52" s="7"/>
      <c r="R52" s="142" t="s">
        <v>319</v>
      </c>
      <c r="S52" s="8"/>
      <c r="T52" s="8"/>
      <c r="U52" s="225" t="s">
        <v>314</v>
      </c>
      <c r="V52" s="7"/>
      <c r="W52" s="21" t="str">
        <f>CONCATENATE(G52," - ",H52)</f>
        <v>I5 - please provide a definition of the indicator…</v>
      </c>
      <c r="X52" s="21"/>
      <c r="Y52" s="229" t="str">
        <f>N52</f>
        <v>(no data)</v>
      </c>
      <c r="AV52" s="227">
        <v>0.41</v>
      </c>
      <c r="AW52" s="226" t="s">
        <v>286</v>
      </c>
    </row>
    <row r="53" spans="6:49" x14ac:dyDescent="0.2">
      <c r="F53" s="1"/>
      <c r="G53" s="100"/>
      <c r="H53" s="498"/>
      <c r="I53" s="498"/>
      <c r="J53" s="498"/>
      <c r="K53" s="498"/>
      <c r="L53" s="498"/>
      <c r="M53" s="498"/>
      <c r="N53" s="499"/>
      <c r="O53" s="499"/>
      <c r="P53" s="8"/>
      <c r="Q53" s="7"/>
      <c r="R53" s="142" t="s">
        <v>320</v>
      </c>
      <c r="S53" s="8"/>
      <c r="T53" s="8"/>
      <c r="U53" s="225" t="s">
        <v>316</v>
      </c>
      <c r="V53" s="7"/>
      <c r="W53" s="21"/>
      <c r="X53" s="21"/>
      <c r="Y53" s="21"/>
      <c r="AV53" s="227">
        <v>0.42</v>
      </c>
      <c r="AW53" s="226" t="s">
        <v>286</v>
      </c>
    </row>
    <row r="54" spans="6:49" x14ac:dyDescent="0.2">
      <c r="F54" s="1"/>
      <c r="G54" s="100"/>
      <c r="H54" s="139"/>
      <c r="I54" s="139"/>
      <c r="J54" s="139"/>
      <c r="K54" s="139"/>
      <c r="L54" s="139"/>
      <c r="M54" s="139"/>
      <c r="N54" s="499"/>
      <c r="O54" s="499"/>
      <c r="P54" s="8"/>
      <c r="Q54" s="7"/>
      <c r="R54" s="142" t="s">
        <v>317</v>
      </c>
      <c r="S54" s="8"/>
      <c r="T54" s="8"/>
      <c r="U54" s="225" t="s">
        <v>315</v>
      </c>
      <c r="V54" s="7"/>
      <c r="W54" s="21"/>
      <c r="X54" s="21"/>
      <c r="Y54" s="21"/>
      <c r="AV54" s="227">
        <v>0.43</v>
      </c>
      <c r="AW54" s="226" t="s">
        <v>286</v>
      </c>
    </row>
    <row r="55" spans="6:49" x14ac:dyDescent="0.2">
      <c r="F55" s="1"/>
      <c r="G55" s="100" t="s">
        <v>34</v>
      </c>
      <c r="H55" s="498" t="str">
        <f>VLOOKUP(G55,Data!$A$3:$B$35,2,FALSE)</f>
        <v>please provide a definition of the indicator…</v>
      </c>
      <c r="I55" s="498"/>
      <c r="J55" s="498"/>
      <c r="K55" s="498"/>
      <c r="L55" s="498"/>
      <c r="M55" s="498"/>
      <c r="N55" s="499" t="str">
        <f>K514</f>
        <v>(no data)</v>
      </c>
      <c r="O55" s="499"/>
      <c r="P55" s="8"/>
      <c r="Q55" s="7"/>
      <c r="R55" s="8"/>
      <c r="S55" s="8"/>
      <c r="T55" s="8"/>
      <c r="U55" s="8"/>
      <c r="V55" s="7"/>
      <c r="W55" s="21" t="str">
        <f>CONCATENATE(G55," - ",H55)</f>
        <v>I6 - please provide a definition of the indicator…</v>
      </c>
      <c r="X55" s="21"/>
      <c r="Y55" s="229" t="str">
        <f>N55</f>
        <v>(no data)</v>
      </c>
      <c r="AV55" s="227">
        <v>0.44</v>
      </c>
      <c r="AW55" s="226" t="s">
        <v>286</v>
      </c>
    </row>
    <row r="56" spans="6:49" x14ac:dyDescent="0.2">
      <c r="F56" s="1"/>
      <c r="G56" s="100"/>
      <c r="H56" s="498"/>
      <c r="I56" s="498"/>
      <c r="J56" s="498"/>
      <c r="K56" s="498"/>
      <c r="L56" s="498"/>
      <c r="M56" s="498"/>
      <c r="N56" s="499"/>
      <c r="O56" s="499"/>
      <c r="P56" s="8"/>
      <c r="Q56" s="7"/>
      <c r="R56" s="7"/>
      <c r="S56" s="7"/>
      <c r="T56" s="7"/>
      <c r="U56" s="7"/>
      <c r="V56" s="7"/>
      <c r="W56" s="21"/>
      <c r="X56" s="21"/>
      <c r="Y56" s="21"/>
      <c r="AV56" s="227">
        <v>0.45</v>
      </c>
      <c r="AW56" s="226" t="s">
        <v>286</v>
      </c>
    </row>
    <row r="57" spans="6:49" x14ac:dyDescent="0.2">
      <c r="F57" s="1"/>
      <c r="G57" s="100"/>
      <c r="H57" s="139"/>
      <c r="I57" s="139"/>
      <c r="J57" s="139"/>
      <c r="K57" s="139"/>
      <c r="L57" s="139"/>
      <c r="M57" s="139"/>
      <c r="N57" s="499"/>
      <c r="O57" s="499"/>
      <c r="P57" s="8"/>
      <c r="Q57" s="7"/>
      <c r="R57" s="4"/>
      <c r="S57" s="4"/>
      <c r="T57" s="4"/>
      <c r="U57" s="4"/>
      <c r="V57" s="7"/>
      <c r="W57" s="21"/>
      <c r="X57" s="21"/>
      <c r="Y57" s="21"/>
      <c r="AV57" s="227">
        <v>0.46</v>
      </c>
      <c r="AW57" s="226" t="s">
        <v>286</v>
      </c>
    </row>
    <row r="58" spans="6:49" x14ac:dyDescent="0.2">
      <c r="F58" s="1"/>
      <c r="G58" s="100" t="s">
        <v>35</v>
      </c>
      <c r="H58" s="498" t="str">
        <f>VLOOKUP(G58,Data!$A$3:$B$35,2,FALSE)</f>
        <v>please provide a definition of the indicator…</v>
      </c>
      <c r="I58" s="498"/>
      <c r="J58" s="498"/>
      <c r="K58" s="498"/>
      <c r="L58" s="498"/>
      <c r="M58" s="498"/>
      <c r="N58" s="499" t="str">
        <f>K563</f>
        <v>(no data)</v>
      </c>
      <c r="O58" s="499"/>
      <c r="P58" s="8"/>
      <c r="Q58" s="7"/>
      <c r="R58" s="4"/>
      <c r="S58" s="4"/>
      <c r="T58" s="4"/>
      <c r="U58" s="4"/>
      <c r="V58" s="7"/>
      <c r="W58" s="21" t="str">
        <f>CONCATENATE(G58," - ",H58)</f>
        <v>I7 - please provide a definition of the indicator…</v>
      </c>
      <c r="X58" s="21"/>
      <c r="Y58" s="229" t="str">
        <f>N58</f>
        <v>(no data)</v>
      </c>
      <c r="AV58" s="227">
        <v>0.47</v>
      </c>
      <c r="AW58" s="226" t="s">
        <v>286</v>
      </c>
    </row>
    <row r="59" spans="6:49" ht="13.35" customHeight="1" x14ac:dyDescent="0.2">
      <c r="F59" s="1"/>
      <c r="G59" s="100"/>
      <c r="H59" s="498"/>
      <c r="I59" s="498"/>
      <c r="J59" s="498"/>
      <c r="K59" s="498"/>
      <c r="L59" s="498"/>
      <c r="M59" s="498"/>
      <c r="N59" s="499"/>
      <c r="O59" s="499"/>
      <c r="P59" s="8"/>
      <c r="Q59" s="7"/>
      <c r="R59" s="496" t="s">
        <v>388</v>
      </c>
      <c r="S59" s="496"/>
      <c r="T59" s="496"/>
      <c r="U59" s="496"/>
      <c r="V59" s="7"/>
      <c r="W59" s="21"/>
      <c r="X59" s="21"/>
      <c r="Y59" s="21"/>
      <c r="AV59" s="227">
        <v>0.48</v>
      </c>
      <c r="AW59" s="226" t="s">
        <v>286</v>
      </c>
    </row>
    <row r="60" spans="6:49" x14ac:dyDescent="0.2">
      <c r="F60" s="1"/>
      <c r="G60" s="100"/>
      <c r="H60" s="139"/>
      <c r="I60" s="139"/>
      <c r="J60" s="139"/>
      <c r="K60" s="139"/>
      <c r="L60" s="139"/>
      <c r="M60" s="139"/>
      <c r="N60" s="499"/>
      <c r="O60" s="499"/>
      <c r="P60" s="8"/>
      <c r="Q60" s="7"/>
      <c r="R60" s="496"/>
      <c r="S60" s="496"/>
      <c r="T60" s="496"/>
      <c r="U60" s="496"/>
      <c r="V60" s="7"/>
      <c r="W60" s="21"/>
      <c r="X60" s="21"/>
      <c r="Y60" s="21"/>
      <c r="AV60" s="227">
        <v>0.49</v>
      </c>
      <c r="AW60" s="226" t="s">
        <v>286</v>
      </c>
    </row>
    <row r="61" spans="6:49" x14ac:dyDescent="0.2">
      <c r="F61" s="1"/>
      <c r="G61" s="100" t="s">
        <v>36</v>
      </c>
      <c r="H61" s="498" t="str">
        <f>VLOOKUP(G61,Data!$A$3:$B$35,2,FALSE)</f>
        <v>please provide a definition of the indicator…</v>
      </c>
      <c r="I61" s="498"/>
      <c r="J61" s="498"/>
      <c r="K61" s="498"/>
      <c r="L61" s="498"/>
      <c r="M61" s="498"/>
      <c r="N61" s="499" t="str">
        <f>K612</f>
        <v>(no data)</v>
      </c>
      <c r="O61" s="499"/>
      <c r="P61" s="8"/>
      <c r="Q61" s="7"/>
      <c r="R61" s="496"/>
      <c r="S61" s="496"/>
      <c r="T61" s="496"/>
      <c r="U61" s="496"/>
      <c r="V61" s="7"/>
      <c r="W61" s="21" t="str">
        <f>CONCATENATE(G61," - ",H61)</f>
        <v>I8 - please provide a definition of the indicator…</v>
      </c>
      <c r="X61" s="21"/>
      <c r="Y61" s="229" t="str">
        <f>N61</f>
        <v>(no data)</v>
      </c>
      <c r="AV61" s="227">
        <v>0.5</v>
      </c>
      <c r="AW61" s="226" t="s">
        <v>286</v>
      </c>
    </row>
    <row r="62" spans="6:49" x14ac:dyDescent="0.2">
      <c r="F62" s="1"/>
      <c r="G62" s="100"/>
      <c r="H62" s="498"/>
      <c r="I62" s="498"/>
      <c r="J62" s="498"/>
      <c r="K62" s="498"/>
      <c r="L62" s="498"/>
      <c r="M62" s="498"/>
      <c r="N62" s="499"/>
      <c r="O62" s="499"/>
      <c r="P62" s="8"/>
      <c r="Q62" s="7"/>
      <c r="R62" s="496"/>
      <c r="S62" s="496"/>
      <c r="T62" s="496"/>
      <c r="U62" s="496"/>
      <c r="V62" s="7"/>
      <c r="W62" s="21"/>
      <c r="X62" s="21"/>
      <c r="Y62" s="21"/>
      <c r="AV62" s="227">
        <v>0.51</v>
      </c>
      <c r="AW62" s="226" t="s">
        <v>286</v>
      </c>
    </row>
    <row r="63" spans="6:49" x14ac:dyDescent="0.2">
      <c r="F63" s="1"/>
      <c r="G63" s="100"/>
      <c r="H63" s="139"/>
      <c r="I63" s="139"/>
      <c r="J63" s="139"/>
      <c r="K63" s="139"/>
      <c r="L63" s="139"/>
      <c r="M63" s="139"/>
      <c r="N63" s="499"/>
      <c r="O63" s="499"/>
      <c r="P63" s="8"/>
      <c r="Q63" s="7"/>
      <c r="R63" s="496"/>
      <c r="S63" s="496"/>
      <c r="T63" s="496"/>
      <c r="U63" s="496"/>
      <c r="V63" s="7"/>
      <c r="W63" s="21" t="str">
        <f>CONCATENATE(G63," - ",H63)</f>
        <v xml:space="preserve"> - </v>
      </c>
      <c r="X63" s="21"/>
      <c r="Y63" s="21"/>
      <c r="AV63" s="227">
        <v>0.52</v>
      </c>
      <c r="AW63" s="226" t="s">
        <v>286</v>
      </c>
    </row>
    <row r="64" spans="6:49" x14ac:dyDescent="0.2">
      <c r="F64" s="1"/>
      <c r="G64" s="100" t="s">
        <v>37</v>
      </c>
      <c r="H64" s="498" t="str">
        <f>VLOOKUP(G64,Data!$A$3:$B$35,2,FALSE)</f>
        <v>please provide a definition of the indicator…</v>
      </c>
      <c r="I64" s="498"/>
      <c r="J64" s="498"/>
      <c r="K64" s="498"/>
      <c r="L64" s="498"/>
      <c r="M64" s="498"/>
      <c r="N64" s="499" t="str">
        <f>K661</f>
        <v>(no data)</v>
      </c>
      <c r="O64" s="499"/>
      <c r="P64" s="8"/>
      <c r="Q64" s="7"/>
      <c r="R64" s="496"/>
      <c r="S64" s="496"/>
      <c r="T64" s="496"/>
      <c r="U64" s="496"/>
      <c r="V64" s="7"/>
      <c r="W64" s="21" t="str">
        <f>CONCATENATE(G64," - ",H64)</f>
        <v>I9 - please provide a definition of the indicator…</v>
      </c>
      <c r="X64" s="21"/>
      <c r="Y64" s="229" t="str">
        <f>N64</f>
        <v>(no data)</v>
      </c>
      <c r="AV64" s="227">
        <v>0.53</v>
      </c>
      <c r="AW64" s="226" t="s">
        <v>286</v>
      </c>
    </row>
    <row r="65" spans="6:49" x14ac:dyDescent="0.2">
      <c r="F65" s="1"/>
      <c r="G65" s="100"/>
      <c r="H65" s="498"/>
      <c r="I65" s="498"/>
      <c r="J65" s="498"/>
      <c r="K65" s="498"/>
      <c r="L65" s="498"/>
      <c r="M65" s="498"/>
      <c r="N65" s="499"/>
      <c r="O65" s="499"/>
      <c r="P65" s="8"/>
      <c r="Q65" s="7"/>
      <c r="R65" s="496"/>
      <c r="S65" s="496"/>
      <c r="T65" s="496"/>
      <c r="U65" s="496"/>
      <c r="V65" s="7"/>
      <c r="W65" s="21"/>
      <c r="X65" s="21"/>
      <c r="Y65" s="21"/>
      <c r="AV65" s="227">
        <v>0.54</v>
      </c>
      <c r="AW65" s="226" t="s">
        <v>286</v>
      </c>
    </row>
    <row r="66" spans="6:49" x14ac:dyDescent="0.2">
      <c r="F66" s="1"/>
      <c r="G66" s="100"/>
      <c r="H66" s="139"/>
      <c r="I66" s="139"/>
      <c r="J66" s="139"/>
      <c r="K66" s="139"/>
      <c r="L66" s="139"/>
      <c r="M66" s="139"/>
      <c r="N66" s="499"/>
      <c r="O66" s="499"/>
      <c r="P66" s="8"/>
      <c r="Q66" s="7"/>
      <c r="R66" s="57"/>
      <c r="S66" s="57"/>
      <c r="T66" s="57"/>
      <c r="U66" s="57"/>
      <c r="V66" s="7"/>
      <c r="W66" s="21"/>
      <c r="X66" s="21"/>
      <c r="Y66" s="21"/>
      <c r="AV66" s="227">
        <v>0.55000000000000004</v>
      </c>
      <c r="AW66" s="226" t="s">
        <v>286</v>
      </c>
    </row>
    <row r="67" spans="6:49" x14ac:dyDescent="0.2">
      <c r="F67" s="1"/>
      <c r="G67" s="100" t="s">
        <v>38</v>
      </c>
      <c r="H67" s="498" t="str">
        <f>VLOOKUP(G67,Data!$A$3:$B$35,2,FALSE)</f>
        <v>please provide a definition of the indicator…</v>
      </c>
      <c r="I67" s="498"/>
      <c r="J67" s="498"/>
      <c r="K67" s="498"/>
      <c r="L67" s="498"/>
      <c r="M67" s="498"/>
      <c r="N67" s="499" t="str">
        <f>K710</f>
        <v>(no data)</v>
      </c>
      <c r="O67" s="499"/>
      <c r="P67" s="8"/>
      <c r="Q67" s="7"/>
      <c r="R67" s="7"/>
      <c r="S67" s="7"/>
      <c r="T67" s="7"/>
      <c r="U67" s="7"/>
      <c r="V67" s="7"/>
      <c r="W67" s="21" t="str">
        <f>CONCATENATE(G67," - ",H67)</f>
        <v>I10 - please provide a definition of the indicator…</v>
      </c>
      <c r="X67" s="21"/>
      <c r="Y67" s="229" t="str">
        <f>N67</f>
        <v>(no data)</v>
      </c>
      <c r="AV67" s="227">
        <v>0.56000000000000005</v>
      </c>
      <c r="AW67" s="226" t="s">
        <v>286</v>
      </c>
    </row>
    <row r="68" spans="6:49" x14ac:dyDescent="0.2">
      <c r="F68" s="1"/>
      <c r="G68" s="100"/>
      <c r="H68" s="498"/>
      <c r="I68" s="498"/>
      <c r="J68" s="498"/>
      <c r="K68" s="498"/>
      <c r="L68" s="498"/>
      <c r="M68" s="498"/>
      <c r="N68" s="499"/>
      <c r="O68" s="499"/>
      <c r="P68" s="8"/>
      <c r="Q68" s="7"/>
      <c r="R68" s="7"/>
      <c r="S68" s="7"/>
      <c r="T68" s="7"/>
      <c r="U68" s="7"/>
      <c r="V68" s="7"/>
      <c r="W68" s="21"/>
      <c r="X68" s="21"/>
      <c r="Y68" s="21"/>
      <c r="AV68" s="227">
        <v>0.56999999999999995</v>
      </c>
      <c r="AW68" s="226" t="s">
        <v>286</v>
      </c>
    </row>
    <row r="69" spans="6:49" x14ac:dyDescent="0.2">
      <c r="F69" s="1"/>
      <c r="G69" s="100"/>
      <c r="H69" s="139"/>
      <c r="I69" s="139"/>
      <c r="J69" s="139"/>
      <c r="K69" s="139"/>
      <c r="L69" s="139"/>
      <c r="M69" s="139"/>
      <c r="N69" s="499"/>
      <c r="O69" s="499"/>
      <c r="P69" s="8"/>
      <c r="Q69" s="7"/>
      <c r="R69" s="7"/>
      <c r="S69" s="7"/>
      <c r="T69" s="7"/>
      <c r="U69" s="7"/>
      <c r="V69" s="7"/>
      <c r="W69" s="21"/>
      <c r="X69" s="21"/>
      <c r="Y69" s="21"/>
      <c r="AV69" s="227">
        <v>0.57999999999999996</v>
      </c>
      <c r="AW69" s="226" t="s">
        <v>286</v>
      </c>
    </row>
    <row r="70" spans="6:49" x14ac:dyDescent="0.2">
      <c r="F70" s="1"/>
      <c r="G70" s="100" t="s">
        <v>39</v>
      </c>
      <c r="H70" s="498" t="str">
        <f>VLOOKUP(G70,Data!$A$3:$B$35,2,FALSE)</f>
        <v>please provide a definition of the indicator…</v>
      </c>
      <c r="I70" s="498"/>
      <c r="J70" s="498"/>
      <c r="K70" s="498"/>
      <c r="L70" s="498"/>
      <c r="M70" s="498"/>
      <c r="N70" s="499" t="str">
        <f>K759</f>
        <v>(no data)</v>
      </c>
      <c r="O70" s="499"/>
      <c r="P70" s="8"/>
      <c r="Q70" s="7"/>
      <c r="R70" s="7"/>
      <c r="S70" s="7"/>
      <c r="T70" s="7"/>
      <c r="U70" s="7"/>
      <c r="V70" s="7"/>
      <c r="W70" s="21" t="str">
        <f>CONCATENATE(G70," - ",H70)</f>
        <v>I11 - please provide a definition of the indicator…</v>
      </c>
      <c r="X70" s="21"/>
      <c r="Y70" s="229" t="str">
        <f>N70</f>
        <v>(no data)</v>
      </c>
      <c r="AV70" s="227">
        <v>0.59</v>
      </c>
      <c r="AW70" s="226" t="s">
        <v>286</v>
      </c>
    </row>
    <row r="71" spans="6:49" x14ac:dyDescent="0.2">
      <c r="F71" s="1"/>
      <c r="G71" s="100"/>
      <c r="H71" s="498"/>
      <c r="I71" s="498"/>
      <c r="J71" s="498"/>
      <c r="K71" s="498"/>
      <c r="L71" s="498"/>
      <c r="M71" s="498"/>
      <c r="N71" s="499"/>
      <c r="O71" s="499"/>
      <c r="P71" s="8"/>
      <c r="Q71" s="7"/>
      <c r="R71" s="7"/>
      <c r="S71" s="7"/>
      <c r="T71" s="7"/>
      <c r="U71" s="7"/>
      <c r="V71" s="7"/>
      <c r="W71" s="21"/>
      <c r="X71" s="21"/>
      <c r="Y71" s="21"/>
      <c r="AV71" s="227">
        <v>0.6</v>
      </c>
      <c r="AW71" s="226" t="s">
        <v>282</v>
      </c>
    </row>
    <row r="72" spans="6:49" x14ac:dyDescent="0.2">
      <c r="F72" s="1"/>
      <c r="G72" s="100"/>
      <c r="H72" s="139"/>
      <c r="I72" s="139"/>
      <c r="J72" s="139"/>
      <c r="K72" s="139"/>
      <c r="L72" s="139"/>
      <c r="M72" s="139"/>
      <c r="N72" s="499"/>
      <c r="O72" s="499"/>
      <c r="P72" s="8"/>
      <c r="Q72" s="7"/>
      <c r="R72" s="7"/>
      <c r="S72" s="7"/>
      <c r="T72" s="7"/>
      <c r="U72" s="7"/>
      <c r="V72" s="7"/>
      <c r="W72" s="21"/>
      <c r="X72" s="21"/>
      <c r="Y72" s="21"/>
      <c r="AV72" s="227">
        <v>0.61</v>
      </c>
      <c r="AW72" s="226" t="s">
        <v>282</v>
      </c>
    </row>
    <row r="73" spans="6:49" x14ac:dyDescent="0.2">
      <c r="F73" s="1"/>
      <c r="G73" s="100" t="s">
        <v>40</v>
      </c>
      <c r="H73" s="498" t="str">
        <f>VLOOKUP(G73,Data!$A$3:$B$35,2,FALSE)</f>
        <v>please provide a definition of the indicator…</v>
      </c>
      <c r="I73" s="498"/>
      <c r="J73" s="498"/>
      <c r="K73" s="498"/>
      <c r="L73" s="498"/>
      <c r="M73" s="498"/>
      <c r="N73" s="499" t="str">
        <f>K808</f>
        <v>(no data)</v>
      </c>
      <c r="O73" s="499"/>
      <c r="P73" s="8"/>
      <c r="Q73" s="7"/>
      <c r="R73" s="7"/>
      <c r="S73" s="7"/>
      <c r="T73" s="7"/>
      <c r="U73" s="7"/>
      <c r="V73" s="7"/>
      <c r="W73" s="21" t="str">
        <f>CONCATENATE(G73," - ",H73)</f>
        <v>I12 - please provide a definition of the indicator…</v>
      </c>
      <c r="X73" s="21"/>
      <c r="Y73" s="229" t="str">
        <f>N73</f>
        <v>(no data)</v>
      </c>
      <c r="AV73" s="227">
        <v>0.62</v>
      </c>
      <c r="AW73" s="226" t="s">
        <v>282</v>
      </c>
    </row>
    <row r="74" spans="6:49" x14ac:dyDescent="0.2">
      <c r="F74" s="1"/>
      <c r="G74" s="100"/>
      <c r="H74" s="498"/>
      <c r="I74" s="498"/>
      <c r="J74" s="498"/>
      <c r="K74" s="498"/>
      <c r="L74" s="498"/>
      <c r="M74" s="498"/>
      <c r="N74" s="499"/>
      <c r="O74" s="499"/>
      <c r="P74" s="8"/>
      <c r="Q74" s="7"/>
      <c r="R74" s="7"/>
      <c r="S74" s="7"/>
      <c r="T74" s="7"/>
      <c r="U74" s="7"/>
      <c r="V74" s="7"/>
      <c r="W74" s="21"/>
      <c r="X74" s="21"/>
      <c r="Y74" s="21"/>
      <c r="AV74" s="227">
        <v>0.63</v>
      </c>
      <c r="AW74" s="226" t="s">
        <v>282</v>
      </c>
    </row>
    <row r="75" spans="6:49" x14ac:dyDescent="0.2">
      <c r="F75" s="1"/>
      <c r="G75" s="100"/>
      <c r="H75" s="139"/>
      <c r="I75" s="139"/>
      <c r="J75" s="139"/>
      <c r="K75" s="139"/>
      <c r="L75" s="139"/>
      <c r="M75" s="139"/>
      <c r="N75" s="499"/>
      <c r="O75" s="499"/>
      <c r="P75" s="8"/>
      <c r="Q75" s="7"/>
      <c r="R75" s="7"/>
      <c r="S75" s="7"/>
      <c r="T75" s="7"/>
      <c r="U75" s="7"/>
      <c r="V75" s="7"/>
      <c r="W75" s="21"/>
      <c r="X75" s="21"/>
      <c r="Y75" s="21"/>
      <c r="AV75" s="227">
        <v>0.64</v>
      </c>
      <c r="AW75" s="226" t="s">
        <v>282</v>
      </c>
    </row>
    <row r="76" spans="6:49" x14ac:dyDescent="0.2">
      <c r="F76" s="1"/>
      <c r="G76" s="100" t="s">
        <v>41</v>
      </c>
      <c r="H76" s="498" t="str">
        <f>VLOOKUP(G76,Data!$A$3:$B$35,2,FALSE)</f>
        <v>please provide a definition of the indicator…</v>
      </c>
      <c r="I76" s="498"/>
      <c r="J76" s="498"/>
      <c r="K76" s="498"/>
      <c r="L76" s="498"/>
      <c r="M76" s="498"/>
      <c r="N76" s="499" t="str">
        <f>K857</f>
        <v>(no data)</v>
      </c>
      <c r="O76" s="499"/>
      <c r="P76" s="8"/>
      <c r="Q76" s="7"/>
      <c r="R76" s="7"/>
      <c r="S76" s="7"/>
      <c r="T76" s="7"/>
      <c r="U76" s="7"/>
      <c r="V76" s="7"/>
      <c r="W76" s="21" t="str">
        <f>CONCATENATE(G76," - ",H76)</f>
        <v>I13 - please provide a definition of the indicator…</v>
      </c>
      <c r="X76" s="21"/>
      <c r="Y76" s="229" t="str">
        <f>N76</f>
        <v>(no data)</v>
      </c>
      <c r="AV76" s="227">
        <v>0.65</v>
      </c>
      <c r="AW76" s="226" t="s">
        <v>282</v>
      </c>
    </row>
    <row r="77" spans="6:49" x14ac:dyDescent="0.2">
      <c r="F77" s="1"/>
      <c r="G77" s="100"/>
      <c r="H77" s="498"/>
      <c r="I77" s="498"/>
      <c r="J77" s="498"/>
      <c r="K77" s="498"/>
      <c r="L77" s="498"/>
      <c r="M77" s="498"/>
      <c r="N77" s="499"/>
      <c r="O77" s="499"/>
      <c r="P77" s="8"/>
      <c r="Q77" s="7"/>
      <c r="R77" s="7"/>
      <c r="S77" s="7"/>
      <c r="T77" s="7"/>
      <c r="U77" s="7"/>
      <c r="V77" s="7"/>
      <c r="W77" s="21"/>
      <c r="X77" s="21"/>
      <c r="Y77" s="21"/>
      <c r="AV77" s="227">
        <v>0.66</v>
      </c>
      <c r="AW77" s="226" t="s">
        <v>282</v>
      </c>
    </row>
    <row r="78" spans="6:49" x14ac:dyDescent="0.2">
      <c r="F78" s="1"/>
      <c r="G78" s="100"/>
      <c r="H78" s="139"/>
      <c r="I78" s="139"/>
      <c r="J78" s="139"/>
      <c r="K78" s="139"/>
      <c r="L78" s="139"/>
      <c r="M78" s="139"/>
      <c r="N78" s="499"/>
      <c r="O78" s="499"/>
      <c r="P78" s="8"/>
      <c r="Q78" s="7"/>
      <c r="R78" s="7"/>
      <c r="S78" s="7"/>
      <c r="T78" s="7"/>
      <c r="U78" s="7"/>
      <c r="V78" s="7"/>
      <c r="W78" s="21"/>
      <c r="X78" s="21"/>
      <c r="Y78" s="21"/>
      <c r="AV78" s="227">
        <v>0.67</v>
      </c>
      <c r="AW78" s="226" t="s">
        <v>282</v>
      </c>
    </row>
    <row r="79" spans="6:49" x14ac:dyDescent="0.2">
      <c r="F79" s="1"/>
      <c r="G79" s="100" t="s">
        <v>42</v>
      </c>
      <c r="H79" s="498" t="str">
        <f>VLOOKUP(G79,Data!$A$3:$B$35,2,FALSE)</f>
        <v>please provide a definition of the indicator…</v>
      </c>
      <c r="I79" s="498"/>
      <c r="J79" s="498"/>
      <c r="K79" s="498"/>
      <c r="L79" s="498"/>
      <c r="M79" s="498"/>
      <c r="N79" s="499" t="str">
        <f>K906</f>
        <v>(no data)</v>
      </c>
      <c r="O79" s="499"/>
      <c r="P79" s="8"/>
      <c r="Q79" s="7"/>
      <c r="R79" s="7"/>
      <c r="S79" s="7"/>
      <c r="T79" s="7"/>
      <c r="U79" s="7"/>
      <c r="V79" s="7"/>
      <c r="W79" s="21" t="str">
        <f>CONCATENATE(G79," - ",H79)</f>
        <v>I14 - please provide a definition of the indicator…</v>
      </c>
      <c r="X79" s="21"/>
      <c r="Y79" s="229" t="str">
        <f>N79</f>
        <v>(no data)</v>
      </c>
      <c r="AV79" s="227">
        <v>0.68</v>
      </c>
      <c r="AW79" s="226" t="s">
        <v>282</v>
      </c>
    </row>
    <row r="80" spans="6:49" x14ac:dyDescent="0.2">
      <c r="F80" s="1"/>
      <c r="G80" s="100"/>
      <c r="H80" s="498"/>
      <c r="I80" s="498"/>
      <c r="J80" s="498"/>
      <c r="K80" s="498"/>
      <c r="L80" s="498"/>
      <c r="M80" s="498"/>
      <c r="N80" s="499"/>
      <c r="O80" s="499"/>
      <c r="P80" s="8"/>
      <c r="Q80" s="7"/>
      <c r="R80" s="7"/>
      <c r="S80" s="7"/>
      <c r="T80" s="7"/>
      <c r="U80" s="7"/>
      <c r="V80" s="7"/>
      <c r="W80" s="21"/>
      <c r="X80" s="21"/>
      <c r="Y80" s="21"/>
      <c r="AV80" s="227">
        <v>0.69</v>
      </c>
      <c r="AW80" s="226" t="s">
        <v>282</v>
      </c>
    </row>
    <row r="81" spans="6:49" x14ac:dyDescent="0.2">
      <c r="F81" s="1"/>
      <c r="G81" s="100"/>
      <c r="H81" s="139"/>
      <c r="I81" s="139"/>
      <c r="J81" s="139"/>
      <c r="K81" s="139"/>
      <c r="L81" s="139"/>
      <c r="M81" s="139"/>
      <c r="N81" s="499"/>
      <c r="O81" s="499"/>
      <c r="P81" s="8"/>
      <c r="Q81" s="7"/>
      <c r="R81" s="7"/>
      <c r="S81" s="7"/>
      <c r="T81" s="7"/>
      <c r="U81" s="7"/>
      <c r="V81" s="7"/>
      <c r="W81" s="21"/>
      <c r="X81" s="21"/>
      <c r="Y81" s="21"/>
      <c r="AV81" s="227">
        <v>0.7</v>
      </c>
      <c r="AW81" s="226" t="s">
        <v>282</v>
      </c>
    </row>
    <row r="82" spans="6:49" x14ac:dyDescent="0.2">
      <c r="F82" s="1"/>
      <c r="G82" s="100" t="s">
        <v>43</v>
      </c>
      <c r="H82" s="498" t="str">
        <f>VLOOKUP(G82,Data!$A$3:$B$35,2,FALSE)</f>
        <v>please provide a definition of the indicator…</v>
      </c>
      <c r="I82" s="498"/>
      <c r="J82" s="498"/>
      <c r="K82" s="498"/>
      <c r="L82" s="498"/>
      <c r="M82" s="498"/>
      <c r="N82" s="499" t="str">
        <f>K955</f>
        <v>(no data)</v>
      </c>
      <c r="O82" s="499"/>
      <c r="P82" s="8"/>
      <c r="Q82" s="7"/>
      <c r="R82" s="7"/>
      <c r="S82" s="7"/>
      <c r="T82" s="7"/>
      <c r="U82" s="7"/>
      <c r="V82" s="7"/>
      <c r="W82" s="21" t="str">
        <f>CONCATENATE(G82," - ",H82)</f>
        <v>I15 - please provide a definition of the indicator…</v>
      </c>
      <c r="X82" s="21"/>
      <c r="Y82" s="229" t="str">
        <f>N82</f>
        <v>(no data)</v>
      </c>
      <c r="AV82" s="227">
        <v>0.71</v>
      </c>
      <c r="AW82" s="226" t="s">
        <v>282</v>
      </c>
    </row>
    <row r="83" spans="6:49" x14ac:dyDescent="0.2">
      <c r="F83" s="1"/>
      <c r="G83" s="100"/>
      <c r="H83" s="498"/>
      <c r="I83" s="498"/>
      <c r="J83" s="498"/>
      <c r="K83" s="498"/>
      <c r="L83" s="498"/>
      <c r="M83" s="498"/>
      <c r="N83" s="499"/>
      <c r="O83" s="499"/>
      <c r="P83" s="8"/>
      <c r="Q83" s="7"/>
      <c r="R83" s="7"/>
      <c r="S83" s="7"/>
      <c r="T83" s="7"/>
      <c r="U83" s="7"/>
      <c r="V83" s="7"/>
      <c r="W83" s="21"/>
      <c r="X83" s="21"/>
      <c r="Y83" s="21"/>
      <c r="AV83" s="227">
        <v>0.72</v>
      </c>
      <c r="AW83" s="226" t="s">
        <v>282</v>
      </c>
    </row>
    <row r="84" spans="6:49" x14ac:dyDescent="0.2">
      <c r="F84" s="1"/>
      <c r="G84" s="100"/>
      <c r="H84" s="139"/>
      <c r="I84" s="139"/>
      <c r="J84" s="139"/>
      <c r="K84" s="139"/>
      <c r="L84" s="139"/>
      <c r="M84" s="139"/>
      <c r="N84" s="499"/>
      <c r="O84" s="499"/>
      <c r="P84" s="8"/>
      <c r="Q84" s="7"/>
      <c r="R84" s="7"/>
      <c r="S84" s="7"/>
      <c r="T84" s="7"/>
      <c r="U84" s="7"/>
      <c r="V84" s="7"/>
      <c r="W84" s="21"/>
      <c r="X84" s="21"/>
      <c r="Y84" s="21"/>
      <c r="AV84" s="227">
        <v>0.73</v>
      </c>
      <c r="AW84" s="226" t="s">
        <v>282</v>
      </c>
    </row>
    <row r="85" spans="6:49" x14ac:dyDescent="0.2">
      <c r="F85" s="1"/>
      <c r="G85" s="100" t="s">
        <v>44</v>
      </c>
      <c r="H85" s="498" t="str">
        <f>VLOOKUP(G85,Data!$A$3:$B$35,2,FALSE)</f>
        <v>please provide a definition of the indicator…</v>
      </c>
      <c r="I85" s="498"/>
      <c r="J85" s="498"/>
      <c r="K85" s="498"/>
      <c r="L85" s="498"/>
      <c r="M85" s="498"/>
      <c r="N85" s="499" t="str">
        <f>K1004</f>
        <v>(no data)</v>
      </c>
      <c r="O85" s="499"/>
      <c r="P85" s="8"/>
      <c r="Q85" s="7"/>
      <c r="R85" s="7"/>
      <c r="S85" s="7"/>
      <c r="T85" s="7"/>
      <c r="U85" s="7"/>
      <c r="V85" s="7"/>
      <c r="W85" s="21" t="str">
        <f>CONCATENATE(G85," - ",H85)</f>
        <v>I16 - please provide a definition of the indicator…</v>
      </c>
      <c r="X85" s="21"/>
      <c r="Y85" s="229" t="str">
        <f>N85</f>
        <v>(no data)</v>
      </c>
      <c r="AV85" s="227">
        <v>0.74</v>
      </c>
      <c r="AW85" s="226" t="s">
        <v>282</v>
      </c>
    </row>
    <row r="86" spans="6:49" x14ac:dyDescent="0.2">
      <c r="F86" s="1"/>
      <c r="G86" s="100"/>
      <c r="H86" s="498"/>
      <c r="I86" s="498"/>
      <c r="J86" s="498"/>
      <c r="K86" s="498"/>
      <c r="L86" s="498"/>
      <c r="M86" s="498"/>
      <c r="N86" s="499"/>
      <c r="O86" s="499"/>
      <c r="P86" s="8"/>
      <c r="Q86" s="7"/>
      <c r="R86" s="7"/>
      <c r="S86" s="7"/>
      <c r="T86" s="7"/>
      <c r="U86" s="7"/>
      <c r="V86" s="7"/>
      <c r="W86" s="21"/>
      <c r="X86" s="21"/>
      <c r="Y86" s="21"/>
      <c r="AV86" s="227">
        <v>0.75</v>
      </c>
      <c r="AW86" s="226" t="s">
        <v>282</v>
      </c>
    </row>
    <row r="87" spans="6:49" x14ac:dyDescent="0.2">
      <c r="F87" s="1"/>
      <c r="G87" s="100"/>
      <c r="H87" s="139"/>
      <c r="I87" s="139"/>
      <c r="J87" s="139"/>
      <c r="K87" s="139"/>
      <c r="L87" s="139"/>
      <c r="M87" s="139"/>
      <c r="N87" s="499"/>
      <c r="O87" s="499"/>
      <c r="P87" s="8"/>
      <c r="Q87" s="7"/>
      <c r="R87" s="7"/>
      <c r="S87" s="7"/>
      <c r="T87" s="7"/>
      <c r="U87" s="7"/>
      <c r="V87" s="7"/>
      <c r="W87" s="21"/>
      <c r="X87" s="21"/>
      <c r="Y87" s="21"/>
      <c r="AV87" s="227">
        <v>0.76</v>
      </c>
      <c r="AW87" s="226" t="s">
        <v>282</v>
      </c>
    </row>
    <row r="88" spans="6:49" x14ac:dyDescent="0.2">
      <c r="F88" s="1"/>
      <c r="G88" s="100" t="s">
        <v>45</v>
      </c>
      <c r="H88" s="498" t="str">
        <f>VLOOKUP(G88,Data!$A$3:$B$35,2,FALSE)</f>
        <v>please provide a definition of the indicator…</v>
      </c>
      <c r="I88" s="498"/>
      <c r="J88" s="498"/>
      <c r="K88" s="498"/>
      <c r="L88" s="498"/>
      <c r="M88" s="498"/>
      <c r="N88" s="499" t="str">
        <f>K1053</f>
        <v>(no data)</v>
      </c>
      <c r="O88" s="499"/>
      <c r="P88" s="8"/>
      <c r="Q88" s="7"/>
      <c r="R88" s="7"/>
      <c r="S88" s="7"/>
      <c r="T88" s="7"/>
      <c r="U88" s="7"/>
      <c r="V88" s="7"/>
      <c r="W88" s="21" t="str">
        <f>CONCATENATE(G88," - ",H88)</f>
        <v>I17 - please provide a definition of the indicator…</v>
      </c>
      <c r="X88" s="21"/>
      <c r="Y88" s="229" t="str">
        <f>N88</f>
        <v>(no data)</v>
      </c>
      <c r="AV88" s="227">
        <v>0.77</v>
      </c>
      <c r="AW88" s="226" t="s">
        <v>282</v>
      </c>
    </row>
    <row r="89" spans="6:49" x14ac:dyDescent="0.2">
      <c r="F89" s="1"/>
      <c r="G89" s="100"/>
      <c r="H89" s="498"/>
      <c r="I89" s="498"/>
      <c r="J89" s="498"/>
      <c r="K89" s="498"/>
      <c r="L89" s="498"/>
      <c r="M89" s="498"/>
      <c r="N89" s="499"/>
      <c r="O89" s="499"/>
      <c r="P89" s="8"/>
      <c r="Q89" s="7"/>
      <c r="R89" s="7"/>
      <c r="S89" s="7"/>
      <c r="T89" s="7"/>
      <c r="U89" s="7"/>
      <c r="V89" s="7"/>
      <c r="W89" s="21"/>
      <c r="X89" s="21"/>
      <c r="Y89" s="21"/>
      <c r="AV89" s="227">
        <v>0.78</v>
      </c>
      <c r="AW89" s="226" t="s">
        <v>282</v>
      </c>
    </row>
    <row r="90" spans="6:49" x14ac:dyDescent="0.2">
      <c r="F90" s="1"/>
      <c r="G90" s="100"/>
      <c r="H90" s="139"/>
      <c r="I90" s="139"/>
      <c r="J90" s="139"/>
      <c r="K90" s="139"/>
      <c r="L90" s="139"/>
      <c r="M90" s="139"/>
      <c r="N90" s="499"/>
      <c r="O90" s="499"/>
      <c r="P90" s="8"/>
      <c r="Q90" s="7"/>
      <c r="R90" s="7"/>
      <c r="S90" s="7"/>
      <c r="T90" s="7"/>
      <c r="U90" s="7"/>
      <c r="V90" s="7"/>
      <c r="W90" s="21"/>
      <c r="X90" s="21"/>
      <c r="Y90" s="21"/>
      <c r="AV90" s="227">
        <v>0.79</v>
      </c>
      <c r="AW90" s="226" t="s">
        <v>282</v>
      </c>
    </row>
    <row r="91" spans="6:49" x14ac:dyDescent="0.2">
      <c r="F91" s="1"/>
      <c r="G91" s="100" t="s">
        <v>46</v>
      </c>
      <c r="H91" s="498" t="str">
        <f>VLOOKUP(G91,Data!$A$3:$B$35,2,FALSE)</f>
        <v>please provide a definition of the indicator…</v>
      </c>
      <c r="I91" s="498"/>
      <c r="J91" s="498"/>
      <c r="K91" s="498"/>
      <c r="L91" s="498"/>
      <c r="M91" s="498"/>
      <c r="N91" s="499" t="str">
        <f>K1102</f>
        <v>(no data)</v>
      </c>
      <c r="O91" s="499"/>
      <c r="P91" s="8"/>
      <c r="Q91" s="7"/>
      <c r="R91" s="7"/>
      <c r="S91" s="7"/>
      <c r="T91" s="7"/>
      <c r="U91" s="7"/>
      <c r="V91" s="7"/>
      <c r="W91" s="21" t="str">
        <f>CONCATENATE(G91," - ",H91)</f>
        <v>I18 - please provide a definition of the indicator…</v>
      </c>
      <c r="X91" s="21"/>
      <c r="Y91" s="229" t="str">
        <f>N91</f>
        <v>(no data)</v>
      </c>
      <c r="AV91" s="227">
        <v>0.8</v>
      </c>
      <c r="AW91" s="226" t="s">
        <v>287</v>
      </c>
    </row>
    <row r="92" spans="6:49" x14ac:dyDescent="0.2">
      <c r="F92" s="1"/>
      <c r="G92" s="100"/>
      <c r="H92" s="498"/>
      <c r="I92" s="498"/>
      <c r="J92" s="498"/>
      <c r="K92" s="498"/>
      <c r="L92" s="498"/>
      <c r="M92" s="498"/>
      <c r="N92" s="499"/>
      <c r="O92" s="499"/>
      <c r="P92" s="8"/>
      <c r="Q92" s="7"/>
      <c r="R92" s="7"/>
      <c r="S92" s="7"/>
      <c r="T92" s="7"/>
      <c r="U92" s="7"/>
      <c r="V92" s="7"/>
      <c r="W92" s="21"/>
      <c r="X92" s="21"/>
      <c r="Y92" s="21"/>
      <c r="AV92" s="227">
        <v>0.81</v>
      </c>
      <c r="AW92" s="226" t="s">
        <v>287</v>
      </c>
    </row>
    <row r="93" spans="6:49" x14ac:dyDescent="0.2">
      <c r="F93" s="1"/>
      <c r="G93" s="100"/>
      <c r="H93" s="139"/>
      <c r="I93" s="139"/>
      <c r="J93" s="139"/>
      <c r="K93" s="139"/>
      <c r="L93" s="139"/>
      <c r="M93" s="139"/>
      <c r="N93" s="499"/>
      <c r="O93" s="499"/>
      <c r="P93" s="8"/>
      <c r="Q93" s="7"/>
      <c r="R93" s="7"/>
      <c r="S93" s="7"/>
      <c r="T93" s="7"/>
      <c r="U93" s="7"/>
      <c r="V93" s="7"/>
      <c r="W93" s="21"/>
      <c r="X93" s="21"/>
      <c r="Y93" s="21"/>
      <c r="AV93" s="227">
        <v>0.82</v>
      </c>
      <c r="AW93" s="226" t="s">
        <v>287</v>
      </c>
    </row>
    <row r="94" spans="6:49" x14ac:dyDescent="0.2">
      <c r="F94" s="1"/>
      <c r="G94" s="100" t="s">
        <v>47</v>
      </c>
      <c r="H94" s="498" t="str">
        <f>VLOOKUP(G94,Data!$A$3:$B$35,2,FALSE)</f>
        <v>please provide a definition of the indicator…</v>
      </c>
      <c r="I94" s="498"/>
      <c r="J94" s="498"/>
      <c r="K94" s="498"/>
      <c r="L94" s="498"/>
      <c r="M94" s="498"/>
      <c r="N94" s="499" t="str">
        <f>K1151</f>
        <v>(no data)</v>
      </c>
      <c r="O94" s="499"/>
      <c r="P94" s="8"/>
      <c r="Q94" s="7"/>
      <c r="R94" s="7"/>
      <c r="S94" s="7"/>
      <c r="T94" s="7"/>
      <c r="U94" s="7"/>
      <c r="V94" s="7"/>
      <c r="W94" s="21" t="str">
        <f>CONCATENATE(G94," - ",H94)</f>
        <v>I19 - please provide a definition of the indicator…</v>
      </c>
      <c r="X94" s="21"/>
      <c r="Y94" s="229" t="str">
        <f>N94</f>
        <v>(no data)</v>
      </c>
      <c r="AV94" s="227">
        <v>0.83</v>
      </c>
      <c r="AW94" s="226" t="s">
        <v>287</v>
      </c>
    </row>
    <row r="95" spans="6:49" x14ac:dyDescent="0.2">
      <c r="F95" s="1"/>
      <c r="G95" s="100"/>
      <c r="H95" s="498"/>
      <c r="I95" s="498"/>
      <c r="J95" s="498"/>
      <c r="K95" s="498"/>
      <c r="L95" s="498"/>
      <c r="M95" s="498"/>
      <c r="N95" s="499"/>
      <c r="O95" s="499"/>
      <c r="P95" s="8"/>
      <c r="Q95" s="7"/>
      <c r="R95" s="7"/>
      <c r="S95" s="7"/>
      <c r="T95" s="7"/>
      <c r="U95" s="7"/>
      <c r="V95" s="7"/>
      <c r="W95" s="21"/>
      <c r="X95" s="21"/>
      <c r="Y95" s="21"/>
      <c r="AV95" s="227">
        <v>0.84</v>
      </c>
      <c r="AW95" s="226" t="s">
        <v>287</v>
      </c>
    </row>
    <row r="96" spans="6:49" x14ac:dyDescent="0.2">
      <c r="F96" s="1"/>
      <c r="G96" s="100"/>
      <c r="H96" s="139"/>
      <c r="I96" s="139"/>
      <c r="J96" s="139"/>
      <c r="K96" s="139"/>
      <c r="L96" s="139"/>
      <c r="M96" s="139"/>
      <c r="N96" s="499"/>
      <c r="O96" s="499"/>
      <c r="P96" s="8"/>
      <c r="Q96" s="7"/>
      <c r="R96" s="7"/>
      <c r="S96" s="7"/>
      <c r="T96" s="7"/>
      <c r="U96" s="7"/>
      <c r="V96" s="7"/>
      <c r="W96" s="21"/>
      <c r="X96" s="21"/>
      <c r="Y96" s="21"/>
      <c r="AV96" s="227">
        <v>0.85</v>
      </c>
      <c r="AW96" s="226" t="s">
        <v>287</v>
      </c>
    </row>
    <row r="97" spans="6:49" x14ac:dyDescent="0.2">
      <c r="F97" s="1"/>
      <c r="G97" s="100" t="s">
        <v>48</v>
      </c>
      <c r="H97" s="498" t="str">
        <f>VLOOKUP(G97,Data!$A$3:$B$35,2,FALSE)</f>
        <v>please provide a definition of the indicator…</v>
      </c>
      <c r="I97" s="498"/>
      <c r="J97" s="498"/>
      <c r="K97" s="498"/>
      <c r="L97" s="498"/>
      <c r="M97" s="498"/>
      <c r="N97" s="499" t="str">
        <f>K1200</f>
        <v>(no data)</v>
      </c>
      <c r="O97" s="499"/>
      <c r="P97" s="8"/>
      <c r="Q97" s="7"/>
      <c r="R97" s="7"/>
      <c r="S97" s="7"/>
      <c r="T97" s="7"/>
      <c r="U97" s="7"/>
      <c r="V97" s="7"/>
      <c r="W97" s="21" t="str">
        <f>CONCATENATE(G97," - ",H97)</f>
        <v>I20 - please provide a definition of the indicator…</v>
      </c>
      <c r="X97" s="21"/>
      <c r="Y97" s="229" t="str">
        <f>N97</f>
        <v>(no data)</v>
      </c>
      <c r="AV97" s="227">
        <v>0.86</v>
      </c>
      <c r="AW97" s="226" t="s">
        <v>287</v>
      </c>
    </row>
    <row r="98" spans="6:49" x14ac:dyDescent="0.2">
      <c r="F98" s="1"/>
      <c r="G98" s="100"/>
      <c r="H98" s="498"/>
      <c r="I98" s="498"/>
      <c r="J98" s="498"/>
      <c r="K98" s="498"/>
      <c r="L98" s="498"/>
      <c r="M98" s="498"/>
      <c r="N98" s="499"/>
      <c r="O98" s="499"/>
      <c r="P98" s="8"/>
      <c r="Q98" s="7"/>
      <c r="R98" s="7"/>
      <c r="S98" s="7"/>
      <c r="T98" s="7"/>
      <c r="U98" s="7"/>
      <c r="V98" s="7"/>
      <c r="W98" s="21"/>
      <c r="X98" s="21"/>
      <c r="Y98" s="21"/>
      <c r="AV98" s="227">
        <v>0.87</v>
      </c>
      <c r="AW98" s="226" t="s">
        <v>287</v>
      </c>
    </row>
    <row r="99" spans="6:49" x14ac:dyDescent="0.2">
      <c r="F99" s="1"/>
      <c r="G99" s="100"/>
      <c r="H99" s="139"/>
      <c r="I99" s="139"/>
      <c r="J99" s="139"/>
      <c r="K99" s="139"/>
      <c r="L99" s="139"/>
      <c r="M99" s="139"/>
      <c r="N99" s="499"/>
      <c r="O99" s="499"/>
      <c r="P99" s="8"/>
      <c r="Q99" s="7"/>
      <c r="R99" s="7"/>
      <c r="S99" s="7"/>
      <c r="T99" s="7"/>
      <c r="U99" s="7"/>
      <c r="V99" s="7"/>
      <c r="W99" s="21"/>
      <c r="X99" s="21"/>
      <c r="Y99" s="21"/>
      <c r="AV99" s="227">
        <v>0.88</v>
      </c>
      <c r="AW99" s="226" t="s">
        <v>287</v>
      </c>
    </row>
    <row r="100" spans="6:49" x14ac:dyDescent="0.2">
      <c r="F100" s="1"/>
      <c r="G100" s="100" t="s">
        <v>49</v>
      </c>
      <c r="H100" s="498" t="str">
        <f>VLOOKUP(G100,Data!$A$3:$B$35,2,FALSE)</f>
        <v>please provide a definition of the indicator…</v>
      </c>
      <c r="I100" s="498"/>
      <c r="J100" s="498"/>
      <c r="K100" s="498"/>
      <c r="L100" s="498"/>
      <c r="M100" s="498"/>
      <c r="N100" s="499" t="str">
        <f>K1249</f>
        <v>(no data)</v>
      </c>
      <c r="O100" s="499"/>
      <c r="P100" s="8"/>
      <c r="Q100" s="7"/>
      <c r="R100" s="7"/>
      <c r="S100" s="7"/>
      <c r="T100" s="7"/>
      <c r="U100" s="7"/>
      <c r="V100" s="7"/>
      <c r="W100" s="21" t="str">
        <f>CONCATENATE(G100," - ",H100)</f>
        <v>I21 - please provide a definition of the indicator…</v>
      </c>
      <c r="X100" s="21"/>
      <c r="Y100" s="229" t="str">
        <f>N100</f>
        <v>(no data)</v>
      </c>
      <c r="AV100" s="227">
        <v>0.89</v>
      </c>
      <c r="AW100" s="226" t="s">
        <v>287</v>
      </c>
    </row>
    <row r="101" spans="6:49" x14ac:dyDescent="0.2">
      <c r="F101" s="1"/>
      <c r="G101" s="100"/>
      <c r="H101" s="498"/>
      <c r="I101" s="498"/>
      <c r="J101" s="498"/>
      <c r="K101" s="498"/>
      <c r="L101" s="498"/>
      <c r="M101" s="498"/>
      <c r="N101" s="499"/>
      <c r="O101" s="499"/>
      <c r="P101" s="8"/>
      <c r="Q101" s="7"/>
      <c r="R101" s="7"/>
      <c r="S101" s="7"/>
      <c r="T101" s="7"/>
      <c r="U101" s="7"/>
      <c r="V101" s="7"/>
      <c r="W101" s="21"/>
      <c r="X101" s="21"/>
      <c r="Y101" s="21"/>
      <c r="AV101" s="227">
        <v>0.9</v>
      </c>
      <c r="AW101" s="226" t="s">
        <v>287</v>
      </c>
    </row>
    <row r="102" spans="6:49" x14ac:dyDescent="0.2">
      <c r="F102" s="1"/>
      <c r="G102" s="100"/>
      <c r="H102" s="139"/>
      <c r="I102" s="139"/>
      <c r="J102" s="139"/>
      <c r="K102" s="139"/>
      <c r="L102" s="139"/>
      <c r="M102" s="139"/>
      <c r="N102" s="499"/>
      <c r="O102" s="499"/>
      <c r="P102" s="8"/>
      <c r="Q102" s="7"/>
      <c r="R102" s="7"/>
      <c r="S102" s="7"/>
      <c r="T102" s="7"/>
      <c r="U102" s="7"/>
      <c r="V102" s="7"/>
      <c r="W102" s="21"/>
      <c r="X102" s="21"/>
      <c r="Y102" s="21"/>
      <c r="AV102" s="227">
        <v>0.91</v>
      </c>
      <c r="AW102" s="226" t="s">
        <v>287</v>
      </c>
    </row>
    <row r="103" spans="6:49" x14ac:dyDescent="0.2">
      <c r="F103" s="1"/>
      <c r="G103" s="100" t="s">
        <v>50</v>
      </c>
      <c r="H103" s="498" t="str">
        <f>VLOOKUP(G103,Data!$A$3:$B$35,2,FALSE)</f>
        <v>please provide a definition of the indicator…</v>
      </c>
      <c r="I103" s="498"/>
      <c r="J103" s="498"/>
      <c r="K103" s="498"/>
      <c r="L103" s="498"/>
      <c r="M103" s="498"/>
      <c r="N103" s="499" t="str">
        <f>K1298</f>
        <v>(no data)</v>
      </c>
      <c r="O103" s="499"/>
      <c r="P103" s="8"/>
      <c r="Q103" s="7"/>
      <c r="R103" s="7"/>
      <c r="S103" s="7"/>
      <c r="T103" s="7"/>
      <c r="U103" s="7"/>
      <c r="V103" s="7"/>
      <c r="W103" s="21" t="str">
        <f>CONCATENATE(G103," - ",H103)</f>
        <v>I22 - please provide a definition of the indicator…</v>
      </c>
      <c r="X103" s="21"/>
      <c r="Y103" s="229" t="str">
        <f>N103</f>
        <v>(no data)</v>
      </c>
      <c r="AV103" s="227">
        <v>0.92</v>
      </c>
      <c r="AW103" s="226" t="s">
        <v>287</v>
      </c>
    </row>
    <row r="104" spans="6:49" x14ac:dyDescent="0.2">
      <c r="F104" s="1"/>
      <c r="G104" s="100"/>
      <c r="H104" s="498"/>
      <c r="I104" s="498"/>
      <c r="J104" s="498"/>
      <c r="K104" s="498"/>
      <c r="L104" s="498"/>
      <c r="M104" s="498"/>
      <c r="N104" s="499"/>
      <c r="O104" s="499"/>
      <c r="P104" s="8"/>
      <c r="Q104" s="7"/>
      <c r="R104" s="7"/>
      <c r="S104" s="7"/>
      <c r="T104" s="7"/>
      <c r="U104" s="7"/>
      <c r="V104" s="7"/>
      <c r="W104" s="21"/>
      <c r="X104" s="21"/>
      <c r="Y104" s="21"/>
      <c r="AV104" s="227">
        <v>0.93</v>
      </c>
      <c r="AW104" s="226" t="s">
        <v>287</v>
      </c>
    </row>
    <row r="105" spans="6:49" x14ac:dyDescent="0.2">
      <c r="F105" s="1"/>
      <c r="G105" s="100"/>
      <c r="H105" s="139"/>
      <c r="I105" s="139"/>
      <c r="J105" s="139"/>
      <c r="K105" s="139"/>
      <c r="L105" s="139"/>
      <c r="M105" s="139"/>
      <c r="N105" s="499"/>
      <c r="O105" s="499"/>
      <c r="P105" s="8"/>
      <c r="Q105" s="7"/>
      <c r="R105" s="7"/>
      <c r="S105" s="7"/>
      <c r="T105" s="7"/>
      <c r="U105" s="7"/>
      <c r="V105" s="7"/>
      <c r="W105" s="21"/>
      <c r="X105" s="21"/>
      <c r="Y105" s="21"/>
      <c r="AV105" s="227">
        <v>0.94</v>
      </c>
      <c r="AW105" s="226" t="s">
        <v>287</v>
      </c>
    </row>
    <row r="106" spans="6:49" x14ac:dyDescent="0.2">
      <c r="F106" s="1"/>
      <c r="G106" s="100" t="s">
        <v>51</v>
      </c>
      <c r="H106" s="498" t="str">
        <f>VLOOKUP(G106,Data!$A$3:$B$35,2,FALSE)</f>
        <v>please provide a definition of the indicator…</v>
      </c>
      <c r="I106" s="498"/>
      <c r="J106" s="498"/>
      <c r="K106" s="498"/>
      <c r="L106" s="498"/>
      <c r="M106" s="498"/>
      <c r="N106" s="499" t="str">
        <f>K1347</f>
        <v>(no data)</v>
      </c>
      <c r="O106" s="499"/>
      <c r="P106" s="8"/>
      <c r="Q106" s="7"/>
      <c r="R106" s="7"/>
      <c r="S106" s="7"/>
      <c r="T106" s="7"/>
      <c r="U106" s="7"/>
      <c r="V106" s="7"/>
      <c r="W106" s="21" t="str">
        <f>CONCATENATE(G106," - ",H106)</f>
        <v>I23 - please provide a definition of the indicator…</v>
      </c>
      <c r="X106" s="21"/>
      <c r="Y106" s="229" t="str">
        <f>N106</f>
        <v>(no data)</v>
      </c>
      <c r="AV106" s="227">
        <v>0.95</v>
      </c>
      <c r="AW106" s="226" t="s">
        <v>287</v>
      </c>
    </row>
    <row r="107" spans="6:49" x14ac:dyDescent="0.2">
      <c r="F107" s="1"/>
      <c r="G107" s="100"/>
      <c r="H107" s="498"/>
      <c r="I107" s="498"/>
      <c r="J107" s="498"/>
      <c r="K107" s="498"/>
      <c r="L107" s="498"/>
      <c r="M107" s="498"/>
      <c r="N107" s="499"/>
      <c r="O107" s="499"/>
      <c r="P107" s="8"/>
      <c r="Q107" s="7"/>
      <c r="R107" s="7"/>
      <c r="S107" s="7"/>
      <c r="T107" s="7"/>
      <c r="U107" s="7"/>
      <c r="V107" s="7"/>
      <c r="W107" s="21"/>
      <c r="X107" s="21"/>
      <c r="Y107" s="21"/>
      <c r="AV107" s="227">
        <v>0.96</v>
      </c>
      <c r="AW107" s="226" t="s">
        <v>287</v>
      </c>
    </row>
    <row r="108" spans="6:49" x14ac:dyDescent="0.2">
      <c r="F108" s="1"/>
      <c r="G108" s="100"/>
      <c r="H108" s="139"/>
      <c r="I108" s="139"/>
      <c r="J108" s="139"/>
      <c r="K108" s="139"/>
      <c r="L108" s="139"/>
      <c r="M108" s="139"/>
      <c r="N108" s="499"/>
      <c r="O108" s="499"/>
      <c r="P108" s="8"/>
      <c r="Q108" s="7"/>
      <c r="R108" s="7"/>
      <c r="S108" s="7"/>
      <c r="T108" s="7"/>
      <c r="U108" s="7"/>
      <c r="V108" s="7"/>
      <c r="W108" s="21"/>
      <c r="X108" s="21"/>
      <c r="Y108" s="21"/>
      <c r="AV108" s="227">
        <v>0.97</v>
      </c>
      <c r="AW108" s="226" t="s">
        <v>287</v>
      </c>
    </row>
    <row r="109" spans="6:49" x14ac:dyDescent="0.2">
      <c r="F109" s="1"/>
      <c r="G109" s="100" t="s">
        <v>52</v>
      </c>
      <c r="H109" s="498" t="str">
        <f>VLOOKUP(G109,Data!$A$3:$B$35,2,FALSE)</f>
        <v>please provide a definition of the indicator…</v>
      </c>
      <c r="I109" s="498"/>
      <c r="J109" s="498"/>
      <c r="K109" s="498"/>
      <c r="L109" s="498"/>
      <c r="M109" s="498"/>
      <c r="N109" s="499" t="str">
        <f>K1396</f>
        <v>(no data)</v>
      </c>
      <c r="O109" s="499"/>
      <c r="P109" s="8"/>
      <c r="Q109" s="7"/>
      <c r="R109" s="7"/>
      <c r="S109" s="7"/>
      <c r="T109" s="7"/>
      <c r="U109" s="7"/>
      <c r="V109" s="7"/>
      <c r="W109" s="21" t="str">
        <f>CONCATENATE(G109," - ",H109)</f>
        <v>I24 - please provide a definition of the indicator…</v>
      </c>
      <c r="X109" s="21"/>
      <c r="Y109" s="229" t="str">
        <f>N109</f>
        <v>(no data)</v>
      </c>
      <c r="AV109" s="227">
        <v>0.98</v>
      </c>
      <c r="AW109" s="226" t="s">
        <v>287</v>
      </c>
    </row>
    <row r="110" spans="6:49" x14ac:dyDescent="0.2">
      <c r="F110" s="1"/>
      <c r="G110" s="100"/>
      <c r="H110" s="498"/>
      <c r="I110" s="498"/>
      <c r="J110" s="498"/>
      <c r="K110" s="498"/>
      <c r="L110" s="498"/>
      <c r="M110" s="498"/>
      <c r="N110" s="499"/>
      <c r="O110" s="499"/>
      <c r="P110" s="8"/>
      <c r="Q110" s="7"/>
      <c r="R110" s="7"/>
      <c r="S110" s="7"/>
      <c r="T110" s="7"/>
      <c r="U110" s="7"/>
      <c r="V110" s="7"/>
      <c r="W110" s="21"/>
      <c r="X110" s="21"/>
      <c r="Y110" s="21"/>
      <c r="AV110" s="227">
        <v>0.99</v>
      </c>
      <c r="AW110" s="226" t="s">
        <v>287</v>
      </c>
    </row>
    <row r="111" spans="6:49" x14ac:dyDescent="0.2">
      <c r="F111" s="1"/>
      <c r="G111" s="100"/>
      <c r="H111" s="139"/>
      <c r="I111" s="139"/>
      <c r="J111" s="139"/>
      <c r="K111" s="139"/>
      <c r="L111" s="139"/>
      <c r="M111" s="139"/>
      <c r="N111" s="499"/>
      <c r="O111" s="499"/>
      <c r="P111" s="8"/>
      <c r="Q111" s="7"/>
      <c r="R111" s="7"/>
      <c r="S111" s="7"/>
      <c r="T111" s="7"/>
      <c r="U111" s="7"/>
      <c r="V111" s="7"/>
      <c r="W111" s="21"/>
      <c r="X111" s="21"/>
      <c r="Y111" s="21"/>
      <c r="AV111" s="227">
        <v>1</v>
      </c>
      <c r="AW111" s="226" t="s">
        <v>287</v>
      </c>
    </row>
    <row r="112" spans="6:49" x14ac:dyDescent="0.2">
      <c r="F112" s="1"/>
      <c r="G112" s="100" t="s">
        <v>53</v>
      </c>
      <c r="H112" s="498" t="str">
        <f>VLOOKUP(G112,Data!$A$3:$B$35,2,FALSE)</f>
        <v>please provide a definition of the indicator…</v>
      </c>
      <c r="I112" s="498"/>
      <c r="J112" s="498"/>
      <c r="K112" s="498"/>
      <c r="L112" s="498"/>
      <c r="M112" s="498"/>
      <c r="N112" s="499" t="str">
        <f>K1445</f>
        <v>(no data)</v>
      </c>
      <c r="O112" s="499"/>
      <c r="P112" s="8"/>
      <c r="Q112" s="7"/>
      <c r="R112" s="7"/>
      <c r="S112" s="7"/>
      <c r="T112" s="7"/>
      <c r="U112" s="7"/>
      <c r="V112" s="7"/>
      <c r="W112" s="21" t="str">
        <f>CONCATENATE(G112," - ",H112)</f>
        <v>I25 - please provide a definition of the indicator…</v>
      </c>
      <c r="X112" s="21"/>
      <c r="Y112" s="229" t="str">
        <f>N112</f>
        <v>(no data)</v>
      </c>
      <c r="AV112" s="227">
        <v>1.01</v>
      </c>
      <c r="AW112" s="226" t="s">
        <v>287</v>
      </c>
    </row>
    <row r="113" spans="6:49" x14ac:dyDescent="0.2">
      <c r="F113" s="1"/>
      <c r="G113" s="100"/>
      <c r="H113" s="498"/>
      <c r="I113" s="498"/>
      <c r="J113" s="498"/>
      <c r="K113" s="498"/>
      <c r="L113" s="498"/>
      <c r="M113" s="498"/>
      <c r="N113" s="499"/>
      <c r="O113" s="499"/>
      <c r="P113" s="8"/>
      <c r="Q113" s="7"/>
      <c r="R113" s="7"/>
      <c r="S113" s="7"/>
      <c r="T113" s="7"/>
      <c r="U113" s="7"/>
      <c r="V113" s="7"/>
      <c r="W113" s="21"/>
      <c r="X113" s="21"/>
      <c r="Y113" s="21"/>
      <c r="AV113" s="227">
        <v>1.02</v>
      </c>
      <c r="AW113" s="226" t="s">
        <v>287</v>
      </c>
    </row>
    <row r="114" spans="6:49" x14ac:dyDescent="0.2">
      <c r="F114" s="1"/>
      <c r="G114" s="100"/>
      <c r="H114" s="139"/>
      <c r="I114" s="139"/>
      <c r="J114" s="139"/>
      <c r="K114" s="139"/>
      <c r="L114" s="139"/>
      <c r="M114" s="139"/>
      <c r="N114" s="499"/>
      <c r="O114" s="499"/>
      <c r="P114" s="8"/>
      <c r="Q114" s="7"/>
      <c r="R114" s="7"/>
      <c r="S114" s="7"/>
      <c r="T114" s="7"/>
      <c r="U114" s="7"/>
      <c r="V114" s="7"/>
      <c r="W114" s="21"/>
      <c r="X114" s="21"/>
      <c r="Y114" s="21"/>
      <c r="AV114" s="227">
        <v>1.03</v>
      </c>
      <c r="AW114" s="226" t="s">
        <v>287</v>
      </c>
    </row>
    <row r="115" spans="6:49" x14ac:dyDescent="0.2">
      <c r="F115" s="1"/>
      <c r="G115" s="100" t="s">
        <v>54</v>
      </c>
      <c r="H115" s="498" t="str">
        <f>VLOOKUP(G115,Data!$A$3:$B$35,2,FALSE)</f>
        <v>please provide a definition of the indicator…</v>
      </c>
      <c r="I115" s="498"/>
      <c r="J115" s="498"/>
      <c r="K115" s="498"/>
      <c r="L115" s="498"/>
      <c r="M115" s="498"/>
      <c r="N115" s="499" t="str">
        <f>K1494</f>
        <v>(no data)</v>
      </c>
      <c r="O115" s="499"/>
      <c r="P115" s="8"/>
      <c r="Q115" s="7"/>
      <c r="R115" s="7"/>
      <c r="S115" s="7"/>
      <c r="T115" s="7"/>
      <c r="U115" s="7"/>
      <c r="V115" s="7"/>
      <c r="W115" s="21" t="str">
        <f>CONCATENATE(G115," - ",H115)</f>
        <v>I26 - please provide a definition of the indicator…</v>
      </c>
      <c r="X115" s="21"/>
      <c r="Y115" s="229" t="str">
        <f>N115</f>
        <v>(no data)</v>
      </c>
      <c r="AV115" s="227">
        <v>1.04</v>
      </c>
      <c r="AW115" s="226" t="s">
        <v>287</v>
      </c>
    </row>
    <row r="116" spans="6:49" x14ac:dyDescent="0.2">
      <c r="F116" s="1"/>
      <c r="G116" s="100"/>
      <c r="H116" s="498"/>
      <c r="I116" s="498"/>
      <c r="J116" s="498"/>
      <c r="K116" s="498"/>
      <c r="L116" s="498"/>
      <c r="M116" s="498"/>
      <c r="N116" s="499"/>
      <c r="O116" s="499"/>
      <c r="P116" s="8"/>
      <c r="Q116" s="7"/>
      <c r="R116" s="7"/>
      <c r="S116" s="7"/>
      <c r="T116" s="7"/>
      <c r="U116" s="7"/>
      <c r="V116" s="7"/>
      <c r="W116" s="21"/>
      <c r="X116" s="21"/>
      <c r="Y116" s="21"/>
      <c r="AV116" s="227">
        <v>1.05</v>
      </c>
      <c r="AW116" s="226" t="s">
        <v>287</v>
      </c>
    </row>
    <row r="117" spans="6:49" x14ac:dyDescent="0.2">
      <c r="F117" s="1"/>
      <c r="G117" s="100"/>
      <c r="H117" s="139"/>
      <c r="I117" s="139"/>
      <c r="J117" s="139"/>
      <c r="K117" s="139"/>
      <c r="L117" s="139"/>
      <c r="M117" s="139"/>
      <c r="N117" s="499"/>
      <c r="O117" s="499"/>
      <c r="P117" s="8"/>
      <c r="Q117" s="7"/>
      <c r="R117" s="7"/>
      <c r="S117" s="7"/>
      <c r="T117" s="7"/>
      <c r="U117" s="7"/>
      <c r="V117" s="7"/>
      <c r="W117" s="21"/>
      <c r="X117" s="21"/>
      <c r="Y117" s="21"/>
      <c r="AV117" s="227">
        <v>1.06</v>
      </c>
      <c r="AW117" s="226" t="s">
        <v>287</v>
      </c>
    </row>
    <row r="118" spans="6:49" x14ac:dyDescent="0.2">
      <c r="F118" s="1"/>
      <c r="G118" s="100" t="s">
        <v>55</v>
      </c>
      <c r="H118" s="498" t="str">
        <f>VLOOKUP(G118,Data!$A$3:$B$35,2,FALSE)</f>
        <v>please provide a definition of the indicator…</v>
      </c>
      <c r="I118" s="498"/>
      <c r="J118" s="498"/>
      <c r="K118" s="498"/>
      <c r="L118" s="498"/>
      <c r="M118" s="498"/>
      <c r="N118" s="499" t="str">
        <f>K1543</f>
        <v>(no data)</v>
      </c>
      <c r="O118" s="499"/>
      <c r="P118" s="8"/>
      <c r="Q118" s="7"/>
      <c r="R118" s="7"/>
      <c r="S118" s="7"/>
      <c r="T118" s="7"/>
      <c r="U118" s="7"/>
      <c r="V118" s="7"/>
      <c r="W118" s="21" t="str">
        <f>CONCATENATE(G118," - ",H118)</f>
        <v>I27 - please provide a definition of the indicator…</v>
      </c>
      <c r="X118" s="21"/>
      <c r="Y118" s="229" t="str">
        <f>N118</f>
        <v>(no data)</v>
      </c>
      <c r="AV118" s="227">
        <v>1.07</v>
      </c>
      <c r="AW118" s="226" t="s">
        <v>287</v>
      </c>
    </row>
    <row r="119" spans="6:49" x14ac:dyDescent="0.2">
      <c r="F119" s="1"/>
      <c r="G119" s="100"/>
      <c r="H119" s="498"/>
      <c r="I119" s="498"/>
      <c r="J119" s="498"/>
      <c r="K119" s="498"/>
      <c r="L119" s="498"/>
      <c r="M119" s="498"/>
      <c r="N119" s="499"/>
      <c r="O119" s="499"/>
      <c r="P119" s="8"/>
      <c r="Q119" s="7"/>
      <c r="R119" s="7"/>
      <c r="S119" s="7"/>
      <c r="T119" s="7"/>
      <c r="U119" s="7"/>
      <c r="V119" s="7"/>
      <c r="W119" s="21"/>
      <c r="X119" s="21"/>
      <c r="Y119" s="21"/>
      <c r="AV119" s="227">
        <v>1.08</v>
      </c>
      <c r="AW119" s="226" t="s">
        <v>287</v>
      </c>
    </row>
    <row r="120" spans="6:49" x14ac:dyDescent="0.2">
      <c r="F120" s="1"/>
      <c r="G120" s="100"/>
      <c r="H120" s="139"/>
      <c r="I120" s="139"/>
      <c r="J120" s="139"/>
      <c r="K120" s="139"/>
      <c r="L120" s="139"/>
      <c r="M120" s="139"/>
      <c r="N120" s="499"/>
      <c r="O120" s="499"/>
      <c r="P120" s="8"/>
      <c r="Q120" s="7"/>
      <c r="R120" s="7"/>
      <c r="S120" s="7"/>
      <c r="T120" s="7"/>
      <c r="U120" s="7"/>
      <c r="V120" s="7"/>
      <c r="W120" s="21"/>
      <c r="X120" s="21"/>
      <c r="Y120" s="21"/>
      <c r="AV120" s="227">
        <v>1.0900000000000001</v>
      </c>
      <c r="AW120" s="226" t="s">
        <v>287</v>
      </c>
    </row>
    <row r="121" spans="6:49" x14ac:dyDescent="0.2">
      <c r="F121" s="1"/>
      <c r="G121" s="100" t="s">
        <v>56</v>
      </c>
      <c r="H121" s="498" t="str">
        <f>VLOOKUP(G121,Data!$A$3:$B$35,2,FALSE)</f>
        <v>please provide a definition of the indicator…</v>
      </c>
      <c r="I121" s="498"/>
      <c r="J121" s="498"/>
      <c r="K121" s="498"/>
      <c r="L121" s="498"/>
      <c r="M121" s="498"/>
      <c r="N121" s="499" t="str">
        <f>K1592</f>
        <v>(no data)</v>
      </c>
      <c r="O121" s="499"/>
      <c r="P121" s="8"/>
      <c r="Q121" s="7"/>
      <c r="R121" s="7"/>
      <c r="S121" s="7"/>
      <c r="T121" s="7"/>
      <c r="U121" s="7"/>
      <c r="V121" s="7"/>
      <c r="W121" s="21" t="str">
        <f>CONCATENATE(G121," - ",H121)</f>
        <v>I28 - please provide a definition of the indicator…</v>
      </c>
      <c r="X121" s="21"/>
      <c r="Y121" s="229" t="str">
        <f>N121</f>
        <v>(no data)</v>
      </c>
      <c r="AV121" s="227">
        <v>1.1000000000000001</v>
      </c>
      <c r="AW121" s="226" t="s">
        <v>287</v>
      </c>
    </row>
    <row r="122" spans="6:49" x14ac:dyDescent="0.2">
      <c r="F122" s="1"/>
      <c r="G122" s="100"/>
      <c r="H122" s="498"/>
      <c r="I122" s="498"/>
      <c r="J122" s="498"/>
      <c r="K122" s="498"/>
      <c r="L122" s="498"/>
      <c r="M122" s="498"/>
      <c r="N122" s="499"/>
      <c r="O122" s="499"/>
      <c r="P122" s="8"/>
      <c r="Q122" s="7"/>
      <c r="R122" s="7"/>
      <c r="S122" s="7"/>
      <c r="T122" s="7"/>
      <c r="U122" s="7"/>
      <c r="V122" s="7"/>
      <c r="W122" s="21"/>
      <c r="X122" s="21"/>
      <c r="Y122" s="21"/>
      <c r="AV122" s="227">
        <v>1.1100000000000001</v>
      </c>
      <c r="AW122" s="226" t="s">
        <v>287</v>
      </c>
    </row>
    <row r="123" spans="6:49" x14ac:dyDescent="0.2">
      <c r="F123" s="1"/>
      <c r="G123" s="100"/>
      <c r="H123" s="139"/>
      <c r="I123" s="139"/>
      <c r="J123" s="139"/>
      <c r="K123" s="139"/>
      <c r="L123" s="139"/>
      <c r="M123" s="139"/>
      <c r="N123" s="499"/>
      <c r="O123" s="499"/>
      <c r="P123" s="8"/>
      <c r="Q123" s="7"/>
      <c r="R123" s="7"/>
      <c r="S123" s="7"/>
      <c r="T123" s="7"/>
      <c r="U123" s="7"/>
      <c r="V123" s="7"/>
      <c r="W123" s="21"/>
      <c r="X123" s="21"/>
      <c r="Y123" s="21"/>
      <c r="AV123" s="227">
        <v>1.1200000000000001</v>
      </c>
      <c r="AW123" s="226" t="s">
        <v>287</v>
      </c>
    </row>
    <row r="124" spans="6:49" x14ac:dyDescent="0.2">
      <c r="F124" s="1"/>
      <c r="G124" s="100" t="s">
        <v>57</v>
      </c>
      <c r="H124" s="498" t="str">
        <f>VLOOKUP(G124,Data!$A$3:$B$35,2,FALSE)</f>
        <v>please provide a definition of the indicator…</v>
      </c>
      <c r="I124" s="498"/>
      <c r="J124" s="498"/>
      <c r="K124" s="498"/>
      <c r="L124" s="498"/>
      <c r="M124" s="498"/>
      <c r="N124" s="499" t="str">
        <f>K1641</f>
        <v>(no data)</v>
      </c>
      <c r="O124" s="499"/>
      <c r="P124" s="8"/>
      <c r="Q124" s="7"/>
      <c r="R124" s="7"/>
      <c r="S124" s="7"/>
      <c r="T124" s="7"/>
      <c r="U124" s="7"/>
      <c r="V124" s="7"/>
      <c r="W124" s="21" t="str">
        <f>CONCATENATE(G124," - ",H124)</f>
        <v>I29 - please provide a definition of the indicator…</v>
      </c>
      <c r="X124" s="21"/>
      <c r="Y124" s="229" t="str">
        <f>N124</f>
        <v>(no data)</v>
      </c>
      <c r="AV124" s="227">
        <v>1.1299999999999999</v>
      </c>
      <c r="AW124" s="226" t="s">
        <v>287</v>
      </c>
    </row>
    <row r="125" spans="6:49" x14ac:dyDescent="0.2">
      <c r="F125" s="1"/>
      <c r="G125" s="100"/>
      <c r="H125" s="498"/>
      <c r="I125" s="498"/>
      <c r="J125" s="498"/>
      <c r="K125" s="498"/>
      <c r="L125" s="498"/>
      <c r="M125" s="498"/>
      <c r="N125" s="499"/>
      <c r="O125" s="499"/>
      <c r="P125" s="8"/>
      <c r="Q125" s="7"/>
      <c r="R125" s="7"/>
      <c r="S125" s="7"/>
      <c r="T125" s="7"/>
      <c r="U125" s="7"/>
      <c r="V125" s="7"/>
      <c r="W125" s="21"/>
      <c r="X125" s="21"/>
      <c r="Y125" s="21"/>
      <c r="AV125" s="227">
        <v>1.1399999999999999</v>
      </c>
      <c r="AW125" s="226" t="s">
        <v>287</v>
      </c>
    </row>
    <row r="126" spans="6:49" x14ac:dyDescent="0.2">
      <c r="F126" s="1"/>
      <c r="G126" s="100"/>
      <c r="H126" s="139"/>
      <c r="I126" s="139"/>
      <c r="J126" s="139"/>
      <c r="K126" s="139"/>
      <c r="L126" s="139"/>
      <c r="M126" s="139"/>
      <c r="N126" s="499"/>
      <c r="O126" s="499"/>
      <c r="P126" s="8"/>
      <c r="Q126" s="7"/>
      <c r="R126" s="7"/>
      <c r="S126" s="7"/>
      <c r="T126" s="7"/>
      <c r="U126" s="7"/>
      <c r="V126" s="7"/>
      <c r="W126" s="21"/>
      <c r="X126" s="21"/>
      <c r="Y126" s="21"/>
      <c r="AV126" s="227">
        <v>1.1499999999999999</v>
      </c>
      <c r="AW126" s="226" t="s">
        <v>287</v>
      </c>
    </row>
    <row r="127" spans="6:49" x14ac:dyDescent="0.2">
      <c r="F127" s="1"/>
      <c r="G127" s="100" t="s">
        <v>58</v>
      </c>
      <c r="H127" s="498" t="str">
        <f>VLOOKUP(G127,Data!$A$3:$B$35,2,FALSE)</f>
        <v>please provide a definition of the indicator…</v>
      </c>
      <c r="I127" s="498"/>
      <c r="J127" s="498"/>
      <c r="K127" s="498"/>
      <c r="L127" s="498"/>
      <c r="M127" s="498"/>
      <c r="N127" s="499" t="str">
        <f>K1690</f>
        <v>(no data)</v>
      </c>
      <c r="O127" s="499"/>
      <c r="P127" s="8"/>
      <c r="Q127" s="7"/>
      <c r="R127" s="7"/>
      <c r="S127" s="7"/>
      <c r="T127" s="7"/>
      <c r="U127" s="7"/>
      <c r="V127" s="7"/>
      <c r="W127" s="21" t="str">
        <f>CONCATENATE(G127," - ",H127)</f>
        <v>I30 - please provide a definition of the indicator…</v>
      </c>
      <c r="X127" s="21"/>
      <c r="Y127" s="229" t="str">
        <f>N127</f>
        <v>(no data)</v>
      </c>
      <c r="AV127" s="227">
        <v>1.1599999999999999</v>
      </c>
      <c r="AW127" s="226" t="s">
        <v>287</v>
      </c>
    </row>
    <row r="128" spans="6:49" x14ac:dyDescent="0.2">
      <c r="F128" s="1"/>
      <c r="G128" s="100"/>
      <c r="H128" s="498"/>
      <c r="I128" s="498"/>
      <c r="J128" s="498"/>
      <c r="K128" s="498"/>
      <c r="L128" s="498"/>
      <c r="M128" s="498"/>
      <c r="N128" s="499"/>
      <c r="O128" s="499"/>
      <c r="P128" s="8"/>
      <c r="Q128" s="7"/>
      <c r="R128" s="7"/>
      <c r="S128" s="7"/>
      <c r="T128" s="7"/>
      <c r="U128" s="7"/>
      <c r="V128" s="7"/>
      <c r="W128" s="21"/>
      <c r="X128" s="21"/>
      <c r="Y128" s="21"/>
      <c r="AV128" s="227">
        <v>1.17</v>
      </c>
      <c r="AW128" s="226" t="s">
        <v>287</v>
      </c>
    </row>
    <row r="129" spans="6:49" x14ac:dyDescent="0.2">
      <c r="F129" s="1"/>
      <c r="G129" s="100"/>
      <c r="H129" s="139"/>
      <c r="I129" s="139"/>
      <c r="J129" s="139"/>
      <c r="K129" s="139"/>
      <c r="L129" s="139"/>
      <c r="M129" s="139"/>
      <c r="N129" s="499"/>
      <c r="O129" s="499"/>
      <c r="P129" s="8"/>
      <c r="Q129" s="7"/>
      <c r="R129" s="7"/>
      <c r="S129" s="7"/>
      <c r="T129" s="7"/>
      <c r="U129" s="7"/>
      <c r="V129" s="7"/>
      <c r="W129" s="21"/>
      <c r="X129" s="21"/>
      <c r="Y129" s="21"/>
      <c r="AV129" s="227">
        <v>1.18</v>
      </c>
      <c r="AW129" s="226" t="s">
        <v>287</v>
      </c>
    </row>
    <row r="130" spans="6:49" x14ac:dyDescent="0.2">
      <c r="F130" s="1"/>
      <c r="G130" s="100" t="s">
        <v>215</v>
      </c>
      <c r="H130" s="498" t="str">
        <f>VLOOKUP(G130,Data!$A$3:$B$35,2,FALSE)</f>
        <v>please provide a definition of the indicator…</v>
      </c>
      <c r="I130" s="498"/>
      <c r="J130" s="498"/>
      <c r="K130" s="498"/>
      <c r="L130" s="498"/>
      <c r="M130" s="498"/>
      <c r="N130" s="499" t="str">
        <f>K1739</f>
        <v>(no data)</v>
      </c>
      <c r="O130" s="499"/>
      <c r="P130" s="8"/>
      <c r="Q130" s="7"/>
      <c r="R130" s="7"/>
      <c r="S130" s="7"/>
      <c r="T130" s="7"/>
      <c r="U130" s="7"/>
      <c r="V130" s="7"/>
      <c r="W130" s="21" t="str">
        <f>CONCATENATE(G130," - ",H130)</f>
        <v>I31 - please provide a definition of the indicator…</v>
      </c>
      <c r="X130" s="21"/>
      <c r="Y130" s="229" t="str">
        <f>N130</f>
        <v>(no data)</v>
      </c>
      <c r="AV130" s="227">
        <v>1.19</v>
      </c>
      <c r="AW130" s="226" t="s">
        <v>287</v>
      </c>
    </row>
    <row r="131" spans="6:49" x14ac:dyDescent="0.2">
      <c r="F131" s="1"/>
      <c r="G131" s="100"/>
      <c r="H131" s="498"/>
      <c r="I131" s="498"/>
      <c r="J131" s="498"/>
      <c r="K131" s="498"/>
      <c r="L131" s="498"/>
      <c r="M131" s="498"/>
      <c r="N131" s="499"/>
      <c r="O131" s="499"/>
      <c r="P131" s="8"/>
      <c r="Q131" s="7"/>
      <c r="R131" s="7"/>
      <c r="S131" s="7"/>
      <c r="T131" s="7"/>
      <c r="U131" s="7"/>
      <c r="V131" s="7"/>
      <c r="W131" s="21"/>
      <c r="X131" s="21"/>
      <c r="Y131" s="21"/>
      <c r="AV131" s="227">
        <v>1.2</v>
      </c>
      <c r="AW131" s="226" t="s">
        <v>287</v>
      </c>
    </row>
    <row r="132" spans="6:49" x14ac:dyDescent="0.2">
      <c r="F132" s="1"/>
      <c r="G132" s="100"/>
      <c r="H132" s="139"/>
      <c r="I132" s="139"/>
      <c r="J132" s="139"/>
      <c r="K132" s="139"/>
      <c r="L132" s="139"/>
      <c r="M132" s="139"/>
      <c r="N132" s="499"/>
      <c r="O132" s="499"/>
      <c r="P132" s="8"/>
      <c r="Q132" s="7"/>
      <c r="R132" s="7"/>
      <c r="S132" s="7"/>
      <c r="T132" s="7"/>
      <c r="U132" s="7"/>
      <c r="V132" s="7"/>
      <c r="W132" s="21"/>
      <c r="X132" s="21"/>
      <c r="Y132" s="21"/>
      <c r="AV132" s="227">
        <v>1.21</v>
      </c>
      <c r="AW132" s="226" t="s">
        <v>287</v>
      </c>
    </row>
    <row r="133" spans="6:49" x14ac:dyDescent="0.2">
      <c r="F133" s="1"/>
      <c r="G133" s="100" t="s">
        <v>213</v>
      </c>
      <c r="H133" s="498" t="str">
        <f>VLOOKUP(G133,Data!$A$3:$B$35,2,FALSE)</f>
        <v>please provide a definition of the indicator…</v>
      </c>
      <c r="I133" s="498"/>
      <c r="J133" s="498"/>
      <c r="K133" s="498"/>
      <c r="L133" s="498"/>
      <c r="M133" s="498"/>
      <c r="N133" s="499" t="str">
        <f>K1788</f>
        <v>(no data)</v>
      </c>
      <c r="O133" s="499"/>
      <c r="P133" s="8"/>
      <c r="Q133" s="7"/>
      <c r="R133" s="7"/>
      <c r="S133" s="7"/>
      <c r="T133" s="7"/>
      <c r="U133" s="7"/>
      <c r="V133" s="7"/>
      <c r="W133" s="21" t="str">
        <f>CONCATENATE(G133," - ",H133)</f>
        <v>I32 - please provide a definition of the indicator…</v>
      </c>
      <c r="X133" s="21"/>
      <c r="Y133" s="229" t="str">
        <f>N133</f>
        <v>(no data)</v>
      </c>
      <c r="AV133" s="227">
        <v>1.22</v>
      </c>
      <c r="AW133" s="226" t="s">
        <v>287</v>
      </c>
    </row>
    <row r="134" spans="6:49" x14ac:dyDescent="0.2">
      <c r="F134" s="1"/>
      <c r="G134" s="100"/>
      <c r="H134" s="498"/>
      <c r="I134" s="498"/>
      <c r="J134" s="498"/>
      <c r="K134" s="498"/>
      <c r="L134" s="498"/>
      <c r="M134" s="498"/>
      <c r="N134" s="499"/>
      <c r="O134" s="499"/>
      <c r="P134" s="8"/>
      <c r="Q134" s="7"/>
      <c r="R134" s="7"/>
      <c r="S134" s="7"/>
      <c r="T134" s="7"/>
      <c r="U134" s="7"/>
      <c r="V134" s="7"/>
      <c r="W134" s="21"/>
      <c r="X134" s="21"/>
      <c r="Y134" s="21"/>
      <c r="AV134" s="227">
        <v>1.23</v>
      </c>
      <c r="AW134" s="226" t="s">
        <v>287</v>
      </c>
    </row>
    <row r="135" spans="6:49" x14ac:dyDescent="0.2">
      <c r="F135" s="1"/>
      <c r="G135" s="100"/>
      <c r="H135" s="139"/>
      <c r="I135" s="139"/>
      <c r="J135" s="139"/>
      <c r="K135" s="139"/>
      <c r="L135" s="139"/>
      <c r="M135" s="139"/>
      <c r="N135" s="499"/>
      <c r="O135" s="499"/>
      <c r="P135" s="8"/>
      <c r="Q135" s="7"/>
      <c r="R135" s="7"/>
      <c r="S135" s="7"/>
      <c r="T135" s="7"/>
      <c r="U135" s="7"/>
      <c r="V135" s="7"/>
      <c r="W135" s="21"/>
      <c r="X135" s="21"/>
      <c r="Y135" s="21"/>
      <c r="AV135" s="227">
        <v>1.24</v>
      </c>
      <c r="AW135" s="226" t="s">
        <v>287</v>
      </c>
    </row>
    <row r="136" spans="6:49" x14ac:dyDescent="0.2">
      <c r="F136" s="1"/>
      <c r="G136" s="100" t="s">
        <v>214</v>
      </c>
      <c r="H136" s="498" t="str">
        <f>VLOOKUP(G136,Data!$A$3:$B$35,2,FALSE)</f>
        <v>please provide a definition of the indicator…</v>
      </c>
      <c r="I136" s="498"/>
      <c r="J136" s="498"/>
      <c r="K136" s="498"/>
      <c r="L136" s="498"/>
      <c r="M136" s="498"/>
      <c r="N136" s="499" t="str">
        <f>K1837</f>
        <v>(no data)</v>
      </c>
      <c r="O136" s="499"/>
      <c r="P136" s="8"/>
      <c r="Q136" s="7"/>
      <c r="R136" s="7"/>
      <c r="S136" s="7"/>
      <c r="T136" s="7"/>
      <c r="U136" s="7"/>
      <c r="V136" s="7"/>
      <c r="W136" s="21" t="str">
        <f>CONCATENATE(G136," - ",H136)</f>
        <v>I33 - please provide a definition of the indicator…</v>
      </c>
      <c r="X136" s="21"/>
      <c r="Y136" s="229" t="str">
        <f>N136</f>
        <v>(no data)</v>
      </c>
      <c r="AV136" s="227">
        <v>1.25</v>
      </c>
      <c r="AW136" s="226" t="s">
        <v>287</v>
      </c>
    </row>
    <row r="137" spans="6:49" x14ac:dyDescent="0.2">
      <c r="F137" s="1"/>
      <c r="G137" s="100"/>
      <c r="H137" s="498"/>
      <c r="I137" s="498"/>
      <c r="J137" s="498"/>
      <c r="K137" s="498"/>
      <c r="L137" s="498"/>
      <c r="M137" s="498"/>
      <c r="N137" s="500"/>
      <c r="O137" s="500"/>
      <c r="P137" s="8"/>
      <c r="Q137" s="7"/>
      <c r="R137" s="7"/>
      <c r="S137" s="7"/>
      <c r="T137" s="7"/>
      <c r="U137" s="7"/>
      <c r="V137" s="7"/>
      <c r="W137" s="21"/>
      <c r="X137" s="21"/>
      <c r="Y137" s="21"/>
      <c r="AV137" s="227">
        <v>1.26</v>
      </c>
      <c r="AW137" s="226" t="s">
        <v>287</v>
      </c>
    </row>
    <row r="138" spans="6:49" x14ac:dyDescent="0.2">
      <c r="F138" s="1"/>
      <c r="G138" s="100"/>
      <c r="H138" s="139"/>
      <c r="I138" s="139"/>
      <c r="J138" s="139"/>
      <c r="K138" s="139"/>
      <c r="L138" s="139"/>
      <c r="M138" s="139"/>
      <c r="N138" s="497"/>
      <c r="O138" s="497"/>
      <c r="P138" s="8"/>
      <c r="Q138" s="7"/>
      <c r="R138" s="7"/>
      <c r="S138" s="7"/>
      <c r="T138" s="7"/>
      <c r="U138" s="7"/>
      <c r="V138" s="7"/>
      <c r="W138" s="21"/>
      <c r="X138" s="21"/>
      <c r="Y138" s="21"/>
      <c r="AV138" s="227">
        <v>1.27</v>
      </c>
      <c r="AW138" s="226" t="s">
        <v>287</v>
      </c>
    </row>
    <row r="139" spans="6:49" x14ac:dyDescent="0.2">
      <c r="F139" s="1"/>
      <c r="G139" s="100"/>
      <c r="H139" s="139"/>
      <c r="I139" s="139"/>
      <c r="J139" s="139"/>
      <c r="K139" s="139"/>
      <c r="L139" s="139"/>
      <c r="M139" s="139"/>
      <c r="N139" s="122"/>
      <c r="O139" s="122"/>
      <c r="P139" s="8"/>
      <c r="Q139" s="7"/>
      <c r="R139" s="7"/>
      <c r="S139" s="7"/>
      <c r="T139" s="7"/>
      <c r="U139" s="7"/>
      <c r="V139" s="7"/>
      <c r="W139" s="21"/>
      <c r="X139" s="21"/>
      <c r="Y139" s="21"/>
      <c r="AV139" s="227">
        <v>1.28</v>
      </c>
      <c r="AW139" s="226" t="s">
        <v>287</v>
      </c>
    </row>
    <row r="140" spans="6:49" ht="12.75" hidden="1" customHeight="1" x14ac:dyDescent="0.2">
      <c r="F140" s="1"/>
      <c r="G140" s="100" t="s">
        <v>33</v>
      </c>
      <c r="H140" s="501" t="str">
        <f>'STEP 4'!T29</f>
        <v>please provide a definition of the indicator…</v>
      </c>
      <c r="I140" s="501"/>
      <c r="J140" s="501"/>
      <c r="K140" s="501"/>
      <c r="L140" s="501"/>
      <c r="M140" s="501"/>
      <c r="N140" s="497">
        <f>Data!BC7</f>
        <v>0</v>
      </c>
      <c r="O140" s="497"/>
      <c r="P140" s="8"/>
      <c r="Q140" s="7"/>
      <c r="R140" s="7"/>
      <c r="S140" s="7"/>
      <c r="T140" s="7"/>
      <c r="U140" s="7"/>
      <c r="V140" s="7"/>
      <c r="W140" s="21"/>
      <c r="X140" s="21"/>
      <c r="Y140" s="21"/>
      <c r="AV140" s="227">
        <v>1.29</v>
      </c>
      <c r="AW140" s="226" t="s">
        <v>287</v>
      </c>
    </row>
    <row r="141" spans="6:49" hidden="1" x14ac:dyDescent="0.2">
      <c r="F141" s="1"/>
      <c r="G141" s="104"/>
      <c r="H141" s="501"/>
      <c r="I141" s="501"/>
      <c r="J141" s="501"/>
      <c r="K141" s="501"/>
      <c r="L141" s="501"/>
      <c r="M141" s="501"/>
      <c r="N141" s="122"/>
      <c r="O141" s="122"/>
      <c r="P141" s="8"/>
      <c r="Q141" s="7"/>
      <c r="R141" s="7"/>
      <c r="S141" s="7"/>
      <c r="T141" s="7"/>
      <c r="U141" s="7"/>
      <c r="V141" s="7"/>
      <c r="W141" s="21"/>
      <c r="X141" s="21"/>
      <c r="Y141" s="21"/>
      <c r="AV141" s="227">
        <v>1.3</v>
      </c>
      <c r="AW141" s="226" t="s">
        <v>287</v>
      </c>
    </row>
    <row r="142" spans="6:49" hidden="1" x14ac:dyDescent="0.2">
      <c r="F142" s="1"/>
      <c r="G142" s="104"/>
      <c r="H142" s="104"/>
      <c r="I142" s="104"/>
      <c r="J142" s="104"/>
      <c r="K142" s="104"/>
      <c r="L142" s="104"/>
      <c r="M142" s="104"/>
      <c r="N142" s="122"/>
      <c r="O142" s="122"/>
      <c r="P142" s="8"/>
      <c r="Q142" s="7"/>
      <c r="R142" s="7"/>
      <c r="S142" s="7"/>
      <c r="T142" s="7"/>
      <c r="U142" s="7"/>
      <c r="V142" s="7"/>
      <c r="W142" s="21"/>
      <c r="X142" s="21"/>
      <c r="Y142" s="21"/>
      <c r="AV142" s="227">
        <v>1.31</v>
      </c>
      <c r="AW142" s="226" t="s">
        <v>287</v>
      </c>
    </row>
    <row r="143" spans="6:49" hidden="1" x14ac:dyDescent="0.2">
      <c r="F143" s="1"/>
      <c r="G143" s="100" t="s">
        <v>34</v>
      </c>
      <c r="H143" s="501" t="str">
        <f>'STEP 4'!T30</f>
        <v>please provide a definition of the indicator…</v>
      </c>
      <c r="I143" s="501"/>
      <c r="J143" s="501"/>
      <c r="K143" s="501"/>
      <c r="L143" s="501"/>
      <c r="M143" s="501"/>
      <c r="N143" s="497">
        <f>Data!BC8</f>
        <v>0</v>
      </c>
      <c r="O143" s="497"/>
      <c r="P143" s="8"/>
      <c r="Q143" s="7"/>
      <c r="R143" s="7"/>
      <c r="S143" s="7"/>
      <c r="T143" s="7"/>
      <c r="U143" s="7"/>
      <c r="V143" s="7"/>
      <c r="W143" s="21"/>
      <c r="X143" s="21"/>
      <c r="Y143" s="21"/>
      <c r="AV143" s="227">
        <v>1.32</v>
      </c>
      <c r="AW143" s="226" t="s">
        <v>287</v>
      </c>
    </row>
    <row r="144" spans="6:49" hidden="1" x14ac:dyDescent="0.2">
      <c r="F144" s="1"/>
      <c r="G144" s="100"/>
      <c r="H144" s="501"/>
      <c r="I144" s="501"/>
      <c r="J144" s="501"/>
      <c r="K144" s="501"/>
      <c r="L144" s="501"/>
      <c r="M144" s="501"/>
      <c r="N144" s="122"/>
      <c r="O144" s="122"/>
      <c r="P144" s="8"/>
      <c r="Q144" s="7"/>
      <c r="R144" s="7"/>
      <c r="S144" s="7"/>
      <c r="T144" s="7"/>
      <c r="U144" s="7"/>
      <c r="V144" s="7"/>
      <c r="W144" s="21"/>
      <c r="X144" s="21"/>
      <c r="Y144" s="21"/>
      <c r="AV144" s="227">
        <v>1.33</v>
      </c>
      <c r="AW144" s="226" t="s">
        <v>287</v>
      </c>
    </row>
    <row r="145" spans="6:49" hidden="1" x14ac:dyDescent="0.2">
      <c r="F145" s="1"/>
      <c r="G145" s="100"/>
      <c r="H145" s="104"/>
      <c r="I145" s="104"/>
      <c r="J145" s="104"/>
      <c r="K145" s="104"/>
      <c r="L145" s="104"/>
      <c r="M145" s="104"/>
      <c r="N145" s="122"/>
      <c r="O145" s="122"/>
      <c r="P145" s="8"/>
      <c r="Q145" s="7"/>
      <c r="R145" s="7"/>
      <c r="S145" s="7"/>
      <c r="T145" s="7"/>
      <c r="U145" s="7"/>
      <c r="V145" s="7"/>
      <c r="W145" s="21"/>
      <c r="X145" s="21"/>
      <c r="Y145" s="21"/>
      <c r="AV145" s="227">
        <v>1.34</v>
      </c>
      <c r="AW145" s="226" t="s">
        <v>287</v>
      </c>
    </row>
    <row r="146" spans="6:49" hidden="1" x14ac:dyDescent="0.2">
      <c r="F146" s="1"/>
      <c r="G146" s="100" t="s">
        <v>35</v>
      </c>
      <c r="H146" s="501" t="str">
        <f>'STEP 4'!T31</f>
        <v>please provide a definition of the indicator…</v>
      </c>
      <c r="I146" s="501"/>
      <c r="J146" s="501"/>
      <c r="K146" s="501"/>
      <c r="L146" s="501"/>
      <c r="M146" s="501"/>
      <c r="N146" s="497">
        <f>Data!BC9</f>
        <v>0</v>
      </c>
      <c r="O146" s="497"/>
      <c r="P146" s="8"/>
      <c r="Q146" s="7"/>
      <c r="R146" s="7"/>
      <c r="S146" s="7"/>
      <c r="T146" s="7"/>
      <c r="U146" s="7"/>
      <c r="V146" s="7"/>
      <c r="W146" s="21"/>
      <c r="X146" s="21"/>
      <c r="Y146" s="21"/>
      <c r="AV146" s="227">
        <v>1.35</v>
      </c>
      <c r="AW146" s="226" t="s">
        <v>287</v>
      </c>
    </row>
    <row r="147" spans="6:49" hidden="1" x14ac:dyDescent="0.2">
      <c r="F147" s="1"/>
      <c r="G147" s="100"/>
      <c r="H147" s="501"/>
      <c r="I147" s="501"/>
      <c r="J147" s="501"/>
      <c r="K147" s="501"/>
      <c r="L147" s="501"/>
      <c r="M147" s="501"/>
      <c r="N147" s="122"/>
      <c r="O147" s="122"/>
      <c r="P147" s="8"/>
      <c r="Q147" s="7"/>
      <c r="R147" s="7"/>
      <c r="S147" s="7"/>
      <c r="T147" s="7"/>
      <c r="U147" s="7"/>
      <c r="V147" s="7"/>
      <c r="W147" s="21"/>
      <c r="X147" s="21"/>
      <c r="Y147" s="21"/>
      <c r="AV147" s="227">
        <v>1.36</v>
      </c>
      <c r="AW147" s="226" t="s">
        <v>287</v>
      </c>
    </row>
    <row r="148" spans="6:49" hidden="1" x14ac:dyDescent="0.2">
      <c r="F148" s="1"/>
      <c r="G148" s="100"/>
      <c r="H148" s="104"/>
      <c r="I148" s="104"/>
      <c r="J148" s="104"/>
      <c r="K148" s="104"/>
      <c r="L148" s="104"/>
      <c r="M148" s="104"/>
      <c r="N148" s="122"/>
      <c r="O148" s="122"/>
      <c r="P148" s="8"/>
      <c r="Q148" s="7"/>
      <c r="R148" s="7"/>
      <c r="S148" s="7"/>
      <c r="T148" s="7"/>
      <c r="U148" s="7"/>
      <c r="V148" s="7"/>
      <c r="W148" s="21"/>
      <c r="X148" s="21"/>
      <c r="Y148" s="21"/>
      <c r="AV148" s="227">
        <v>1.37</v>
      </c>
      <c r="AW148" s="226" t="s">
        <v>287</v>
      </c>
    </row>
    <row r="149" spans="6:49" hidden="1" x14ac:dyDescent="0.2">
      <c r="F149" s="1"/>
      <c r="G149" s="100" t="s">
        <v>36</v>
      </c>
      <c r="H149" s="501" t="str">
        <f>'STEP 4'!T32</f>
        <v>please provide a definition of the indicator…</v>
      </c>
      <c r="I149" s="501"/>
      <c r="J149" s="501"/>
      <c r="K149" s="501"/>
      <c r="L149" s="501"/>
      <c r="M149" s="501"/>
      <c r="N149" s="497">
        <f>Data!BC10</f>
        <v>0</v>
      </c>
      <c r="O149" s="497"/>
      <c r="P149" s="8"/>
      <c r="Q149" s="7"/>
      <c r="R149" s="7"/>
      <c r="S149" s="7"/>
      <c r="T149" s="7"/>
      <c r="U149" s="7"/>
      <c r="V149" s="7"/>
      <c r="W149" s="21"/>
      <c r="X149" s="21"/>
      <c r="Y149" s="21"/>
      <c r="AV149" s="227">
        <v>1.38</v>
      </c>
      <c r="AW149" s="226" t="s">
        <v>287</v>
      </c>
    </row>
    <row r="150" spans="6:49" hidden="1" x14ac:dyDescent="0.2">
      <c r="F150" s="1"/>
      <c r="G150" s="100"/>
      <c r="H150" s="501"/>
      <c r="I150" s="501"/>
      <c r="J150" s="501"/>
      <c r="K150" s="501"/>
      <c r="L150" s="501"/>
      <c r="M150" s="501"/>
      <c r="N150" s="122"/>
      <c r="O150" s="122"/>
      <c r="P150" s="8"/>
      <c r="Q150" s="7"/>
      <c r="R150" s="7"/>
      <c r="S150" s="7"/>
      <c r="T150" s="7"/>
      <c r="U150" s="7"/>
      <c r="V150" s="7"/>
      <c r="W150" s="21"/>
      <c r="X150" s="21"/>
      <c r="Y150" s="21"/>
      <c r="AV150" s="227">
        <v>1.39</v>
      </c>
      <c r="AW150" s="226" t="s">
        <v>287</v>
      </c>
    </row>
    <row r="151" spans="6:49" hidden="1" x14ac:dyDescent="0.2">
      <c r="F151" s="1"/>
      <c r="G151" s="100"/>
      <c r="H151" s="104"/>
      <c r="I151" s="104"/>
      <c r="J151" s="104"/>
      <c r="K151" s="104"/>
      <c r="L151" s="104"/>
      <c r="M151" s="104"/>
      <c r="N151" s="122"/>
      <c r="O151" s="122"/>
      <c r="P151" s="8"/>
      <c r="Q151" s="7"/>
      <c r="R151" s="7"/>
      <c r="S151" s="7"/>
      <c r="T151" s="7"/>
      <c r="U151" s="7"/>
      <c r="V151" s="7"/>
      <c r="W151" s="21"/>
      <c r="X151" s="21"/>
      <c r="Y151" s="21"/>
      <c r="AV151" s="227">
        <v>1.4</v>
      </c>
      <c r="AW151" s="226" t="s">
        <v>287</v>
      </c>
    </row>
    <row r="152" spans="6:49" hidden="1" x14ac:dyDescent="0.2">
      <c r="F152" s="1"/>
      <c r="G152" s="100" t="s">
        <v>37</v>
      </c>
      <c r="H152" s="501" t="str">
        <f>'STEP 4'!T33</f>
        <v>please provide a definition of the indicator…</v>
      </c>
      <c r="I152" s="501"/>
      <c r="J152" s="501"/>
      <c r="K152" s="501"/>
      <c r="L152" s="501"/>
      <c r="M152" s="501"/>
      <c r="N152" s="497">
        <f>Data!BC11</f>
        <v>0</v>
      </c>
      <c r="O152" s="497"/>
      <c r="P152" s="8"/>
      <c r="Q152" s="7"/>
      <c r="R152" s="7"/>
      <c r="S152" s="7"/>
      <c r="T152" s="7"/>
      <c r="U152" s="7"/>
      <c r="V152" s="7"/>
      <c r="W152" s="21"/>
      <c r="X152" s="21"/>
      <c r="Y152" s="21"/>
      <c r="AV152" s="227">
        <v>1.41</v>
      </c>
      <c r="AW152" s="226" t="s">
        <v>287</v>
      </c>
    </row>
    <row r="153" spans="6:49" hidden="1" x14ac:dyDescent="0.2">
      <c r="F153" s="1"/>
      <c r="G153" s="100"/>
      <c r="H153" s="501"/>
      <c r="I153" s="501"/>
      <c r="J153" s="501"/>
      <c r="K153" s="501"/>
      <c r="L153" s="501"/>
      <c r="M153" s="501"/>
      <c r="N153" s="122"/>
      <c r="O153" s="122"/>
      <c r="P153" s="8"/>
      <c r="Q153" s="7"/>
      <c r="R153" s="7"/>
      <c r="S153" s="7"/>
      <c r="T153" s="7"/>
      <c r="U153" s="7"/>
      <c r="V153" s="7"/>
      <c r="W153" s="21"/>
      <c r="X153" s="21"/>
      <c r="Y153" s="21"/>
      <c r="AV153" s="227">
        <v>1.42</v>
      </c>
      <c r="AW153" s="226" t="s">
        <v>287</v>
      </c>
    </row>
    <row r="154" spans="6:49" hidden="1" x14ac:dyDescent="0.2">
      <c r="F154" s="1"/>
      <c r="G154" s="100"/>
      <c r="H154" s="104"/>
      <c r="I154" s="104"/>
      <c r="J154" s="104"/>
      <c r="K154" s="104"/>
      <c r="L154" s="104"/>
      <c r="M154" s="104"/>
      <c r="N154" s="122"/>
      <c r="O154" s="122"/>
      <c r="P154" s="8"/>
      <c r="Q154" s="7"/>
      <c r="R154" s="7"/>
      <c r="S154" s="7"/>
      <c r="T154" s="7"/>
      <c r="U154" s="7"/>
      <c r="V154" s="7"/>
      <c r="W154" s="21"/>
      <c r="X154" s="21"/>
      <c r="Y154" s="21"/>
      <c r="AV154" s="227">
        <v>1.43</v>
      </c>
      <c r="AW154" s="226" t="s">
        <v>287</v>
      </c>
    </row>
    <row r="155" spans="6:49" hidden="1" x14ac:dyDescent="0.2">
      <c r="F155" s="1"/>
      <c r="G155" s="100" t="s">
        <v>38</v>
      </c>
      <c r="H155" s="501" t="str">
        <f>'STEP 4'!T34</f>
        <v>please provide a definition of the indicator…</v>
      </c>
      <c r="I155" s="501"/>
      <c r="J155" s="501"/>
      <c r="K155" s="501"/>
      <c r="L155" s="501"/>
      <c r="M155" s="501"/>
      <c r="N155" s="497">
        <f>Data!BC12</f>
        <v>0</v>
      </c>
      <c r="O155" s="497"/>
      <c r="P155" s="8"/>
      <c r="Q155" s="7"/>
      <c r="R155" s="7"/>
      <c r="S155" s="7"/>
      <c r="T155" s="7"/>
      <c r="U155" s="7"/>
      <c r="V155" s="7"/>
      <c r="W155" s="21"/>
      <c r="X155" s="21"/>
      <c r="Y155" s="21"/>
      <c r="AV155" s="227">
        <v>1.44</v>
      </c>
      <c r="AW155" s="226" t="s">
        <v>287</v>
      </c>
    </row>
    <row r="156" spans="6:49" hidden="1" x14ac:dyDescent="0.2">
      <c r="F156" s="1"/>
      <c r="G156" s="100"/>
      <c r="H156" s="501"/>
      <c r="I156" s="501"/>
      <c r="J156" s="501"/>
      <c r="K156" s="501"/>
      <c r="L156" s="501"/>
      <c r="M156" s="501"/>
      <c r="N156" s="122"/>
      <c r="O156" s="122"/>
      <c r="P156" s="8"/>
      <c r="Q156" s="7"/>
      <c r="R156" s="7"/>
      <c r="S156" s="7"/>
      <c r="T156" s="7"/>
      <c r="U156" s="7"/>
      <c r="V156" s="7"/>
      <c r="W156" s="21"/>
      <c r="X156" s="21"/>
      <c r="Y156" s="21"/>
      <c r="AV156" s="227">
        <v>1.45</v>
      </c>
      <c r="AW156" s="226" t="s">
        <v>287</v>
      </c>
    </row>
    <row r="157" spans="6:49" hidden="1" x14ac:dyDescent="0.2">
      <c r="F157" s="1"/>
      <c r="G157" s="100"/>
      <c r="H157" s="104"/>
      <c r="I157" s="104"/>
      <c r="J157" s="104"/>
      <c r="K157" s="104"/>
      <c r="L157" s="104"/>
      <c r="M157" s="104"/>
      <c r="N157" s="122"/>
      <c r="O157" s="122"/>
      <c r="P157" s="8"/>
      <c r="Q157" s="7"/>
      <c r="R157" s="7"/>
      <c r="S157" s="7"/>
      <c r="T157" s="7"/>
      <c r="U157" s="7"/>
      <c r="V157" s="7"/>
      <c r="W157" s="21"/>
      <c r="X157" s="21"/>
      <c r="Y157" s="21"/>
      <c r="AV157" s="227">
        <v>1.46</v>
      </c>
      <c r="AW157" s="226" t="s">
        <v>287</v>
      </c>
    </row>
    <row r="158" spans="6:49" hidden="1" x14ac:dyDescent="0.2">
      <c r="F158" s="1"/>
      <c r="G158" s="100" t="s">
        <v>39</v>
      </c>
      <c r="H158" s="501" t="str">
        <f>'STEP 4'!T35</f>
        <v>please provide a definition of the indicator…</v>
      </c>
      <c r="I158" s="501"/>
      <c r="J158" s="501"/>
      <c r="K158" s="501"/>
      <c r="L158" s="501"/>
      <c r="M158" s="501"/>
      <c r="N158" s="497">
        <f>Data!BC13</f>
        <v>0</v>
      </c>
      <c r="O158" s="497"/>
      <c r="P158" s="8"/>
      <c r="Q158" s="7"/>
      <c r="R158" s="7"/>
      <c r="S158" s="7"/>
      <c r="T158" s="7"/>
      <c r="U158" s="7"/>
      <c r="V158" s="7"/>
      <c r="W158" s="21"/>
      <c r="X158" s="21"/>
      <c r="Y158" s="21"/>
      <c r="AV158" s="227">
        <v>1.47</v>
      </c>
      <c r="AW158" s="226" t="s">
        <v>287</v>
      </c>
    </row>
    <row r="159" spans="6:49" hidden="1" x14ac:dyDescent="0.2">
      <c r="F159" s="1"/>
      <c r="G159" s="100"/>
      <c r="H159" s="501"/>
      <c r="I159" s="501"/>
      <c r="J159" s="501"/>
      <c r="K159" s="501"/>
      <c r="L159" s="501"/>
      <c r="M159" s="501"/>
      <c r="N159" s="122"/>
      <c r="O159" s="122"/>
      <c r="P159" s="8"/>
      <c r="Q159" s="7"/>
      <c r="R159" s="7"/>
      <c r="S159" s="7"/>
      <c r="T159" s="7"/>
      <c r="U159" s="7"/>
      <c r="V159" s="7"/>
      <c r="W159" s="21"/>
      <c r="X159" s="21"/>
      <c r="Y159" s="21"/>
      <c r="AV159" s="227">
        <v>1.48</v>
      </c>
      <c r="AW159" s="226" t="s">
        <v>287</v>
      </c>
    </row>
    <row r="160" spans="6:49" hidden="1" x14ac:dyDescent="0.2">
      <c r="F160" s="1"/>
      <c r="G160" s="100"/>
      <c r="H160" s="104"/>
      <c r="I160" s="104"/>
      <c r="J160" s="104"/>
      <c r="K160" s="104"/>
      <c r="L160" s="104"/>
      <c r="M160" s="104"/>
      <c r="N160" s="122"/>
      <c r="O160" s="122"/>
      <c r="P160" s="8"/>
      <c r="Q160" s="7"/>
      <c r="R160" s="7"/>
      <c r="S160" s="7"/>
      <c r="T160" s="7"/>
      <c r="U160" s="7"/>
      <c r="V160" s="7"/>
      <c r="W160" s="21"/>
      <c r="X160" s="21"/>
      <c r="Y160" s="21"/>
      <c r="AV160" s="227">
        <v>1.49</v>
      </c>
      <c r="AW160" s="226" t="s">
        <v>287</v>
      </c>
    </row>
    <row r="161" spans="6:49" hidden="1" x14ac:dyDescent="0.2">
      <c r="F161" s="1"/>
      <c r="G161" s="100" t="s">
        <v>40</v>
      </c>
      <c r="H161" s="501" t="str">
        <f>'STEP 4'!T36</f>
        <v>please provide a definition of the indicator…</v>
      </c>
      <c r="I161" s="501"/>
      <c r="J161" s="501"/>
      <c r="K161" s="501"/>
      <c r="L161" s="501"/>
      <c r="M161" s="501"/>
      <c r="N161" s="497">
        <f>Data!BC14</f>
        <v>0</v>
      </c>
      <c r="O161" s="497"/>
      <c r="P161" s="8"/>
      <c r="Q161" s="7"/>
      <c r="R161" s="7"/>
      <c r="S161" s="7"/>
      <c r="T161" s="7"/>
      <c r="U161" s="7"/>
      <c r="V161" s="7"/>
      <c r="W161" s="21"/>
      <c r="X161" s="21"/>
      <c r="Y161" s="21"/>
      <c r="AV161" s="227">
        <v>1.5</v>
      </c>
      <c r="AW161" s="226" t="s">
        <v>287</v>
      </c>
    </row>
    <row r="162" spans="6:49" hidden="1" x14ac:dyDescent="0.2">
      <c r="F162" s="1"/>
      <c r="G162" s="100"/>
      <c r="H162" s="501"/>
      <c r="I162" s="501"/>
      <c r="J162" s="501"/>
      <c r="K162" s="501"/>
      <c r="L162" s="501"/>
      <c r="M162" s="501"/>
      <c r="N162" s="122"/>
      <c r="O162" s="122"/>
      <c r="P162" s="8"/>
      <c r="Q162" s="7"/>
      <c r="R162" s="7"/>
      <c r="S162" s="7"/>
      <c r="T162" s="7"/>
      <c r="U162" s="7"/>
      <c r="V162" s="7"/>
      <c r="W162" s="21"/>
      <c r="X162" s="21"/>
      <c r="Y162" s="21"/>
      <c r="AV162" s="227">
        <v>1.51</v>
      </c>
      <c r="AW162" s="226" t="s">
        <v>287</v>
      </c>
    </row>
    <row r="163" spans="6:49" hidden="1" x14ac:dyDescent="0.2">
      <c r="F163" s="1"/>
      <c r="G163" s="100"/>
      <c r="H163" s="104"/>
      <c r="I163" s="104"/>
      <c r="J163" s="104"/>
      <c r="K163" s="104"/>
      <c r="L163" s="104"/>
      <c r="M163" s="104"/>
      <c r="N163" s="122"/>
      <c r="O163" s="122"/>
      <c r="P163" s="8"/>
      <c r="Q163" s="7"/>
      <c r="R163" s="7"/>
      <c r="S163" s="7"/>
      <c r="T163" s="7"/>
      <c r="U163" s="7"/>
      <c r="V163" s="7"/>
      <c r="W163" s="21"/>
      <c r="X163" s="21"/>
      <c r="Y163" s="21"/>
      <c r="AV163" s="227">
        <v>1.52</v>
      </c>
      <c r="AW163" s="226" t="s">
        <v>287</v>
      </c>
    </row>
    <row r="164" spans="6:49" hidden="1" x14ac:dyDescent="0.2">
      <c r="F164" s="1"/>
      <c r="G164" s="100" t="s">
        <v>41</v>
      </c>
      <c r="H164" s="501" t="str">
        <f>'STEP 4'!T37</f>
        <v>please provide a definition of the indicator…</v>
      </c>
      <c r="I164" s="501"/>
      <c r="J164" s="501"/>
      <c r="K164" s="501"/>
      <c r="L164" s="501"/>
      <c r="M164" s="501"/>
      <c r="N164" s="497">
        <f>Data!BC15</f>
        <v>0</v>
      </c>
      <c r="O164" s="497"/>
      <c r="P164" s="8"/>
      <c r="Q164" s="7"/>
      <c r="R164" s="7"/>
      <c r="S164" s="7"/>
      <c r="T164" s="7"/>
      <c r="U164" s="7"/>
      <c r="V164" s="7"/>
      <c r="W164" s="21"/>
      <c r="X164" s="21"/>
      <c r="Y164" s="21"/>
      <c r="AV164" s="227">
        <v>1.53</v>
      </c>
      <c r="AW164" s="226" t="s">
        <v>287</v>
      </c>
    </row>
    <row r="165" spans="6:49" hidden="1" x14ac:dyDescent="0.2">
      <c r="F165" s="1"/>
      <c r="G165" s="100"/>
      <c r="H165" s="501"/>
      <c r="I165" s="501"/>
      <c r="J165" s="501"/>
      <c r="K165" s="501"/>
      <c r="L165" s="501"/>
      <c r="M165" s="501"/>
      <c r="N165" s="122"/>
      <c r="O165" s="122"/>
      <c r="P165" s="8"/>
      <c r="Q165" s="7"/>
      <c r="R165" s="7"/>
      <c r="S165" s="7"/>
      <c r="T165" s="7"/>
      <c r="U165" s="7"/>
      <c r="V165" s="7"/>
      <c r="W165" s="21"/>
      <c r="X165" s="21"/>
      <c r="Y165" s="21"/>
      <c r="AV165" s="227">
        <v>1.54</v>
      </c>
      <c r="AW165" s="226" t="s">
        <v>287</v>
      </c>
    </row>
    <row r="166" spans="6:49" hidden="1" x14ac:dyDescent="0.2">
      <c r="F166" s="1"/>
      <c r="G166" s="100"/>
      <c r="H166" s="104"/>
      <c r="I166" s="104"/>
      <c r="J166" s="104"/>
      <c r="K166" s="104"/>
      <c r="L166" s="104"/>
      <c r="M166" s="104"/>
      <c r="N166" s="122"/>
      <c r="O166" s="122"/>
      <c r="P166" s="8"/>
      <c r="Q166" s="7"/>
      <c r="R166" s="7"/>
      <c r="S166" s="7"/>
      <c r="T166" s="7"/>
      <c r="U166" s="7"/>
      <c r="V166" s="7"/>
      <c r="W166" s="21"/>
      <c r="X166" s="21"/>
      <c r="Y166" s="21"/>
      <c r="AV166" s="227">
        <v>1.55</v>
      </c>
      <c r="AW166" s="226" t="s">
        <v>287</v>
      </c>
    </row>
    <row r="167" spans="6:49" hidden="1" x14ac:dyDescent="0.2">
      <c r="F167" s="1"/>
      <c r="G167" s="100" t="s">
        <v>42</v>
      </c>
      <c r="H167" s="501" t="str">
        <f>'STEP 4'!T38</f>
        <v>please provide a definition of the indicator…</v>
      </c>
      <c r="I167" s="501"/>
      <c r="J167" s="501"/>
      <c r="K167" s="501"/>
      <c r="L167" s="501"/>
      <c r="M167" s="501"/>
      <c r="N167" s="497">
        <f>Data!BC16</f>
        <v>0</v>
      </c>
      <c r="O167" s="497"/>
      <c r="P167" s="8"/>
      <c r="Q167" s="7"/>
      <c r="R167" s="7"/>
      <c r="S167" s="7"/>
      <c r="T167" s="7"/>
      <c r="U167" s="7"/>
      <c r="V167" s="7"/>
      <c r="W167" s="21"/>
      <c r="X167" s="21"/>
      <c r="Y167" s="21"/>
      <c r="AV167" s="227">
        <v>1.56</v>
      </c>
      <c r="AW167" s="226" t="s">
        <v>287</v>
      </c>
    </row>
    <row r="168" spans="6:49" hidden="1" x14ac:dyDescent="0.2">
      <c r="F168" s="1"/>
      <c r="G168" s="100"/>
      <c r="H168" s="501"/>
      <c r="I168" s="501"/>
      <c r="J168" s="501"/>
      <c r="K168" s="501"/>
      <c r="L168" s="501"/>
      <c r="M168" s="501"/>
      <c r="N168" s="122"/>
      <c r="O168" s="122"/>
      <c r="P168" s="8"/>
      <c r="Q168" s="7"/>
      <c r="R168" s="7"/>
      <c r="S168" s="7"/>
      <c r="T168" s="7"/>
      <c r="U168" s="7"/>
      <c r="V168" s="7"/>
      <c r="W168" s="21"/>
      <c r="X168" s="21"/>
      <c r="Y168" s="21"/>
      <c r="AV168" s="227">
        <v>1.57</v>
      </c>
      <c r="AW168" s="226" t="s">
        <v>287</v>
      </c>
    </row>
    <row r="169" spans="6:49" hidden="1" x14ac:dyDescent="0.2">
      <c r="F169" s="1"/>
      <c r="G169" s="100"/>
      <c r="H169" s="104"/>
      <c r="I169" s="104"/>
      <c r="J169" s="104"/>
      <c r="K169" s="104"/>
      <c r="L169" s="104"/>
      <c r="M169" s="104"/>
      <c r="N169" s="122"/>
      <c r="O169" s="122"/>
      <c r="P169" s="8"/>
      <c r="Q169" s="7"/>
      <c r="R169" s="7"/>
      <c r="S169" s="7"/>
      <c r="T169" s="7"/>
      <c r="U169" s="7"/>
      <c r="V169" s="7"/>
      <c r="W169" s="21"/>
      <c r="X169" s="21"/>
      <c r="Y169" s="21"/>
      <c r="AV169" s="227">
        <v>1.58</v>
      </c>
      <c r="AW169" s="226" t="s">
        <v>287</v>
      </c>
    </row>
    <row r="170" spans="6:49" hidden="1" x14ac:dyDescent="0.2">
      <c r="F170" s="1"/>
      <c r="G170" s="100" t="s">
        <v>43</v>
      </c>
      <c r="H170" s="501" t="str">
        <f>'STEP 4'!T39</f>
        <v>please provide a definition of the indicator…</v>
      </c>
      <c r="I170" s="501"/>
      <c r="J170" s="501"/>
      <c r="K170" s="501"/>
      <c r="L170" s="501"/>
      <c r="M170" s="501"/>
      <c r="N170" s="497">
        <f>Data!BC17</f>
        <v>0</v>
      </c>
      <c r="O170" s="497"/>
      <c r="P170" s="8"/>
      <c r="Q170" s="7"/>
      <c r="R170" s="7"/>
      <c r="S170" s="7"/>
      <c r="T170" s="7"/>
      <c r="U170" s="7"/>
      <c r="V170" s="7"/>
      <c r="W170" s="21"/>
      <c r="X170" s="21"/>
      <c r="Y170" s="21"/>
      <c r="AV170" s="227">
        <v>1.59</v>
      </c>
      <c r="AW170" s="226" t="s">
        <v>287</v>
      </c>
    </row>
    <row r="171" spans="6:49" hidden="1" x14ac:dyDescent="0.2">
      <c r="F171" s="1"/>
      <c r="G171" s="100"/>
      <c r="H171" s="501"/>
      <c r="I171" s="501"/>
      <c r="J171" s="501"/>
      <c r="K171" s="501"/>
      <c r="L171" s="501"/>
      <c r="M171" s="501"/>
      <c r="N171" s="122"/>
      <c r="O171" s="122"/>
      <c r="P171" s="8"/>
      <c r="Q171" s="7"/>
      <c r="R171" s="7"/>
      <c r="S171" s="7"/>
      <c r="T171" s="7"/>
      <c r="U171" s="7"/>
      <c r="V171" s="7"/>
      <c r="W171" s="21"/>
      <c r="X171" s="21"/>
      <c r="Y171" s="21"/>
      <c r="AV171" s="227">
        <v>1.6</v>
      </c>
      <c r="AW171" s="226" t="s">
        <v>287</v>
      </c>
    </row>
    <row r="172" spans="6:49" hidden="1" x14ac:dyDescent="0.2">
      <c r="F172" s="1"/>
      <c r="G172" s="100"/>
      <c r="H172" s="104"/>
      <c r="I172" s="104"/>
      <c r="J172" s="104"/>
      <c r="K172" s="104"/>
      <c r="L172" s="104"/>
      <c r="M172" s="104"/>
      <c r="N172" s="122"/>
      <c r="O172" s="122"/>
      <c r="P172" s="8"/>
      <c r="Q172" s="7"/>
      <c r="R172" s="7"/>
      <c r="S172" s="7"/>
      <c r="T172" s="7"/>
      <c r="U172" s="7"/>
      <c r="V172" s="7"/>
      <c r="W172" s="21"/>
      <c r="X172" s="21"/>
      <c r="Y172" s="21"/>
      <c r="AV172" s="227">
        <v>1.61</v>
      </c>
      <c r="AW172" s="226" t="s">
        <v>287</v>
      </c>
    </row>
    <row r="173" spans="6:49" hidden="1" x14ac:dyDescent="0.2">
      <c r="F173" s="1"/>
      <c r="G173" s="100" t="s">
        <v>44</v>
      </c>
      <c r="H173" s="501" t="str">
        <f>'STEP 4'!T40</f>
        <v>please provide a definition of the indicator…</v>
      </c>
      <c r="I173" s="501"/>
      <c r="J173" s="501"/>
      <c r="K173" s="501"/>
      <c r="L173" s="501"/>
      <c r="M173" s="501"/>
      <c r="N173" s="497">
        <f>Data!BC18</f>
        <v>0</v>
      </c>
      <c r="O173" s="497"/>
      <c r="P173" s="8"/>
      <c r="Q173" s="7"/>
      <c r="R173" s="7"/>
      <c r="S173" s="7"/>
      <c r="T173" s="7"/>
      <c r="U173" s="7"/>
      <c r="V173" s="7"/>
      <c r="W173" s="21"/>
      <c r="X173" s="21"/>
      <c r="Y173" s="21"/>
      <c r="AV173" s="227">
        <v>1.62</v>
      </c>
      <c r="AW173" s="226" t="s">
        <v>287</v>
      </c>
    </row>
    <row r="174" spans="6:49" hidden="1" x14ac:dyDescent="0.2">
      <c r="F174" s="1"/>
      <c r="G174" s="100"/>
      <c r="H174" s="501"/>
      <c r="I174" s="501"/>
      <c r="J174" s="501"/>
      <c r="K174" s="501"/>
      <c r="L174" s="501"/>
      <c r="M174" s="501"/>
      <c r="N174" s="122"/>
      <c r="O174" s="122"/>
      <c r="P174" s="8"/>
      <c r="Q174" s="7"/>
      <c r="R174" s="7"/>
      <c r="S174" s="7"/>
      <c r="T174" s="7"/>
      <c r="U174" s="7"/>
      <c r="V174" s="7"/>
      <c r="W174" s="21"/>
      <c r="X174" s="21"/>
      <c r="Y174" s="21"/>
      <c r="AV174" s="227">
        <v>1.63</v>
      </c>
      <c r="AW174" s="226" t="s">
        <v>287</v>
      </c>
    </row>
    <row r="175" spans="6:49" hidden="1" x14ac:dyDescent="0.2">
      <c r="F175" s="1"/>
      <c r="G175" s="100"/>
      <c r="H175" s="104"/>
      <c r="I175" s="104"/>
      <c r="J175" s="104"/>
      <c r="K175" s="104"/>
      <c r="L175" s="104"/>
      <c r="M175" s="104"/>
      <c r="N175" s="122"/>
      <c r="O175" s="122"/>
      <c r="P175" s="8"/>
      <c r="Q175" s="7"/>
      <c r="R175" s="7"/>
      <c r="S175" s="7"/>
      <c r="T175" s="7"/>
      <c r="U175" s="7"/>
      <c r="V175" s="7"/>
      <c r="W175" s="21"/>
      <c r="X175" s="21"/>
      <c r="Y175" s="21"/>
      <c r="AV175" s="227">
        <v>1.64</v>
      </c>
      <c r="AW175" s="226" t="s">
        <v>287</v>
      </c>
    </row>
    <row r="176" spans="6:49" hidden="1" x14ac:dyDescent="0.2">
      <c r="F176" s="1"/>
      <c r="G176" s="100" t="s">
        <v>45</v>
      </c>
      <c r="H176" s="501" t="str">
        <f>'STEP 4'!T41</f>
        <v>please provide a definition of the indicator…</v>
      </c>
      <c r="I176" s="501"/>
      <c r="J176" s="501"/>
      <c r="K176" s="501"/>
      <c r="L176" s="501"/>
      <c r="M176" s="501"/>
      <c r="N176" s="497">
        <f>Data!BC19</f>
        <v>0</v>
      </c>
      <c r="O176" s="497"/>
      <c r="P176" s="8"/>
      <c r="Q176" s="7"/>
      <c r="R176" s="7"/>
      <c r="S176" s="7"/>
      <c r="T176" s="7"/>
      <c r="U176" s="7"/>
      <c r="V176" s="7"/>
      <c r="W176" s="21"/>
      <c r="X176" s="21"/>
      <c r="Y176" s="21"/>
      <c r="AV176" s="227">
        <v>1.65</v>
      </c>
      <c r="AW176" s="226" t="s">
        <v>287</v>
      </c>
    </row>
    <row r="177" spans="6:49" hidden="1" x14ac:dyDescent="0.2">
      <c r="F177" s="1"/>
      <c r="G177" s="100"/>
      <c r="H177" s="501"/>
      <c r="I177" s="501"/>
      <c r="J177" s="501"/>
      <c r="K177" s="501"/>
      <c r="L177" s="501"/>
      <c r="M177" s="501"/>
      <c r="N177" s="122"/>
      <c r="O177" s="122"/>
      <c r="P177" s="8"/>
      <c r="Q177" s="7"/>
      <c r="R177" s="7"/>
      <c r="S177" s="7"/>
      <c r="T177" s="7"/>
      <c r="U177" s="7"/>
      <c r="V177" s="7"/>
      <c r="W177" s="21"/>
      <c r="X177" s="21"/>
      <c r="Y177" s="21"/>
      <c r="AV177" s="227">
        <v>1.66</v>
      </c>
      <c r="AW177" s="226" t="s">
        <v>287</v>
      </c>
    </row>
    <row r="178" spans="6:49" hidden="1" x14ac:dyDescent="0.2">
      <c r="F178" s="1"/>
      <c r="G178" s="100"/>
      <c r="H178" s="104"/>
      <c r="I178" s="104"/>
      <c r="J178" s="104"/>
      <c r="K178" s="104"/>
      <c r="L178" s="104"/>
      <c r="M178" s="104"/>
      <c r="N178" s="122"/>
      <c r="O178" s="122"/>
      <c r="P178" s="8"/>
      <c r="Q178" s="7"/>
      <c r="R178" s="7"/>
      <c r="S178" s="7"/>
      <c r="T178" s="7"/>
      <c r="U178" s="7"/>
      <c r="V178" s="7"/>
      <c r="W178" s="21"/>
      <c r="X178" s="21"/>
      <c r="Y178" s="21"/>
      <c r="AV178" s="227">
        <v>1.67</v>
      </c>
      <c r="AW178" s="226" t="s">
        <v>287</v>
      </c>
    </row>
    <row r="179" spans="6:49" hidden="1" x14ac:dyDescent="0.2">
      <c r="F179" s="1"/>
      <c r="G179" s="100" t="s">
        <v>46</v>
      </c>
      <c r="H179" s="501" t="str">
        <f>'STEP 4'!T42</f>
        <v>please provide a definition of the indicator…</v>
      </c>
      <c r="I179" s="501"/>
      <c r="J179" s="501"/>
      <c r="K179" s="501"/>
      <c r="L179" s="501"/>
      <c r="M179" s="501"/>
      <c r="N179" s="497">
        <f>Data!BC20</f>
        <v>0</v>
      </c>
      <c r="O179" s="497"/>
      <c r="P179" s="8"/>
      <c r="Q179" s="7"/>
      <c r="R179" s="7"/>
      <c r="S179" s="7"/>
      <c r="T179" s="7"/>
      <c r="U179" s="7"/>
      <c r="V179" s="7"/>
      <c r="W179" s="21"/>
      <c r="X179" s="21"/>
      <c r="Y179" s="21"/>
      <c r="AV179" s="227">
        <v>1.68</v>
      </c>
      <c r="AW179" s="226" t="s">
        <v>287</v>
      </c>
    </row>
    <row r="180" spans="6:49" hidden="1" x14ac:dyDescent="0.2">
      <c r="F180" s="1"/>
      <c r="G180" s="100"/>
      <c r="H180" s="501"/>
      <c r="I180" s="501"/>
      <c r="J180" s="501"/>
      <c r="K180" s="501"/>
      <c r="L180" s="501"/>
      <c r="M180" s="501"/>
      <c r="N180" s="122"/>
      <c r="O180" s="122"/>
      <c r="P180" s="8"/>
      <c r="Q180" s="7"/>
      <c r="R180" s="7"/>
      <c r="S180" s="7"/>
      <c r="T180" s="7"/>
      <c r="U180" s="7"/>
      <c r="V180" s="7"/>
      <c r="W180" s="21"/>
      <c r="X180" s="21"/>
      <c r="Y180" s="21"/>
      <c r="AV180" s="227">
        <v>1.69</v>
      </c>
      <c r="AW180" s="226" t="s">
        <v>287</v>
      </c>
    </row>
    <row r="181" spans="6:49" hidden="1" x14ac:dyDescent="0.2">
      <c r="F181" s="1"/>
      <c r="G181" s="100"/>
      <c r="H181" s="104"/>
      <c r="I181" s="104"/>
      <c r="J181" s="104"/>
      <c r="K181" s="104"/>
      <c r="L181" s="104"/>
      <c r="M181" s="104"/>
      <c r="N181" s="122"/>
      <c r="O181" s="122"/>
      <c r="P181" s="8"/>
      <c r="Q181" s="7"/>
      <c r="R181" s="7"/>
      <c r="S181" s="7"/>
      <c r="T181" s="7"/>
      <c r="U181" s="7"/>
      <c r="V181" s="7"/>
      <c r="W181" s="21"/>
      <c r="X181" s="21"/>
      <c r="Y181" s="21"/>
      <c r="AV181" s="227">
        <v>1.7</v>
      </c>
      <c r="AW181" s="226" t="s">
        <v>287</v>
      </c>
    </row>
    <row r="182" spans="6:49" hidden="1" x14ac:dyDescent="0.2">
      <c r="F182" s="1"/>
      <c r="G182" s="100" t="s">
        <v>47</v>
      </c>
      <c r="H182" s="501" t="str">
        <f>'STEP 4'!T43</f>
        <v>please provide a definition of the indicator…</v>
      </c>
      <c r="I182" s="501"/>
      <c r="J182" s="501"/>
      <c r="K182" s="501"/>
      <c r="L182" s="501"/>
      <c r="M182" s="501"/>
      <c r="N182" s="497">
        <f>Data!BC21</f>
        <v>0</v>
      </c>
      <c r="O182" s="497"/>
      <c r="P182" s="8"/>
      <c r="Q182" s="7"/>
      <c r="R182" s="7"/>
      <c r="S182" s="7"/>
      <c r="T182" s="7"/>
      <c r="U182" s="7"/>
      <c r="V182" s="7"/>
      <c r="W182" s="21"/>
      <c r="X182" s="21"/>
      <c r="Y182" s="21"/>
      <c r="AV182" s="227">
        <v>1.71</v>
      </c>
      <c r="AW182" s="226" t="s">
        <v>287</v>
      </c>
    </row>
    <row r="183" spans="6:49" hidden="1" x14ac:dyDescent="0.2">
      <c r="F183" s="1"/>
      <c r="G183" s="100"/>
      <c r="H183" s="501"/>
      <c r="I183" s="501"/>
      <c r="J183" s="501"/>
      <c r="K183" s="501"/>
      <c r="L183" s="501"/>
      <c r="M183" s="501"/>
      <c r="N183" s="122"/>
      <c r="O183" s="122"/>
      <c r="P183" s="8"/>
      <c r="Q183" s="7"/>
      <c r="R183" s="7"/>
      <c r="S183" s="7"/>
      <c r="T183" s="7"/>
      <c r="U183" s="7"/>
      <c r="V183" s="7"/>
      <c r="W183" s="21"/>
      <c r="X183" s="21"/>
      <c r="Y183" s="21"/>
      <c r="AV183" s="227">
        <v>1.72</v>
      </c>
      <c r="AW183" s="226" t="s">
        <v>287</v>
      </c>
    </row>
    <row r="184" spans="6:49" hidden="1" x14ac:dyDescent="0.2">
      <c r="F184" s="1"/>
      <c r="G184" s="100"/>
      <c r="H184" s="104"/>
      <c r="I184" s="104"/>
      <c r="J184" s="104"/>
      <c r="K184" s="104"/>
      <c r="L184" s="104"/>
      <c r="M184" s="104"/>
      <c r="N184" s="122"/>
      <c r="O184" s="122"/>
      <c r="P184" s="8"/>
      <c r="Q184" s="7"/>
      <c r="R184" s="7"/>
      <c r="S184" s="7"/>
      <c r="T184" s="7"/>
      <c r="U184" s="7"/>
      <c r="V184" s="7"/>
      <c r="W184" s="21"/>
      <c r="X184" s="21"/>
      <c r="Y184" s="21"/>
      <c r="AV184" s="227">
        <v>1.73</v>
      </c>
      <c r="AW184" s="226" t="s">
        <v>287</v>
      </c>
    </row>
    <row r="185" spans="6:49" hidden="1" x14ac:dyDescent="0.2">
      <c r="F185" s="1"/>
      <c r="G185" s="100" t="s">
        <v>48</v>
      </c>
      <c r="H185" s="501" t="str">
        <f>'STEP 4'!T44</f>
        <v>please provide a definition of the indicator…</v>
      </c>
      <c r="I185" s="501"/>
      <c r="J185" s="501"/>
      <c r="K185" s="501"/>
      <c r="L185" s="501"/>
      <c r="M185" s="501"/>
      <c r="N185" s="497">
        <f>Data!BC22</f>
        <v>0</v>
      </c>
      <c r="O185" s="497"/>
      <c r="P185" s="8"/>
      <c r="Q185" s="7"/>
      <c r="R185" s="7"/>
      <c r="S185" s="7"/>
      <c r="T185" s="7"/>
      <c r="U185" s="7"/>
      <c r="V185" s="7"/>
      <c r="W185" s="21"/>
      <c r="X185" s="21"/>
      <c r="Y185" s="21"/>
      <c r="AV185" s="227">
        <v>1.74</v>
      </c>
      <c r="AW185" s="226" t="s">
        <v>287</v>
      </c>
    </row>
    <row r="186" spans="6:49" hidden="1" x14ac:dyDescent="0.2">
      <c r="F186" s="1"/>
      <c r="G186" s="100"/>
      <c r="H186" s="501"/>
      <c r="I186" s="501"/>
      <c r="J186" s="501"/>
      <c r="K186" s="501"/>
      <c r="L186" s="501"/>
      <c r="M186" s="501"/>
      <c r="N186" s="122"/>
      <c r="O186" s="122"/>
      <c r="P186" s="8"/>
      <c r="Q186" s="7"/>
      <c r="R186" s="7"/>
      <c r="S186" s="7"/>
      <c r="T186" s="7"/>
      <c r="U186" s="7"/>
      <c r="V186" s="7"/>
      <c r="W186" s="21"/>
      <c r="X186" s="21"/>
      <c r="Y186" s="21"/>
      <c r="AV186" s="227">
        <v>1.75</v>
      </c>
      <c r="AW186" s="226" t="s">
        <v>287</v>
      </c>
    </row>
    <row r="187" spans="6:49" hidden="1" x14ac:dyDescent="0.2">
      <c r="F187" s="1"/>
      <c r="G187" s="100"/>
      <c r="H187" s="104"/>
      <c r="I187" s="104"/>
      <c r="J187" s="104"/>
      <c r="K187" s="104"/>
      <c r="L187" s="104"/>
      <c r="M187" s="104"/>
      <c r="N187" s="122"/>
      <c r="O187" s="122"/>
      <c r="P187" s="8"/>
      <c r="Q187" s="7"/>
      <c r="R187" s="7"/>
      <c r="S187" s="7"/>
      <c r="T187" s="7"/>
      <c r="U187" s="7"/>
      <c r="V187" s="7"/>
      <c r="W187" s="21"/>
      <c r="X187" s="21"/>
      <c r="Y187" s="21"/>
      <c r="AV187" s="227">
        <v>1.76</v>
      </c>
      <c r="AW187" s="226" t="s">
        <v>287</v>
      </c>
    </row>
    <row r="188" spans="6:49" hidden="1" x14ac:dyDescent="0.2">
      <c r="F188" s="1"/>
      <c r="G188" s="100" t="s">
        <v>49</v>
      </c>
      <c r="H188" s="501" t="str">
        <f>'STEP 4'!T45</f>
        <v>please provide a definition of the indicator…</v>
      </c>
      <c r="I188" s="501"/>
      <c r="J188" s="501"/>
      <c r="K188" s="501"/>
      <c r="L188" s="501"/>
      <c r="M188" s="501"/>
      <c r="N188" s="497">
        <f>Data!BC23</f>
        <v>0</v>
      </c>
      <c r="O188" s="497"/>
      <c r="P188" s="8"/>
      <c r="Q188" s="7"/>
      <c r="R188" s="7"/>
      <c r="S188" s="7"/>
      <c r="T188" s="7"/>
      <c r="U188" s="7"/>
      <c r="V188" s="7"/>
      <c r="W188" s="21"/>
      <c r="X188" s="21"/>
      <c r="Y188" s="21"/>
      <c r="AV188" s="227">
        <v>1.77</v>
      </c>
      <c r="AW188" s="226" t="s">
        <v>287</v>
      </c>
    </row>
    <row r="189" spans="6:49" hidden="1" x14ac:dyDescent="0.2">
      <c r="F189" s="1"/>
      <c r="G189" s="100"/>
      <c r="H189" s="501"/>
      <c r="I189" s="501"/>
      <c r="J189" s="501"/>
      <c r="K189" s="501"/>
      <c r="L189" s="501"/>
      <c r="M189" s="501"/>
      <c r="N189" s="122"/>
      <c r="O189" s="122"/>
      <c r="P189" s="8"/>
      <c r="Q189" s="7"/>
      <c r="R189" s="7"/>
      <c r="S189" s="7"/>
      <c r="T189" s="7"/>
      <c r="U189" s="7"/>
      <c r="V189" s="7"/>
      <c r="W189" s="21"/>
      <c r="X189" s="21"/>
      <c r="Y189" s="21"/>
      <c r="AV189" s="227">
        <v>1.78</v>
      </c>
      <c r="AW189" s="226" t="s">
        <v>287</v>
      </c>
    </row>
    <row r="190" spans="6:49" hidden="1" x14ac:dyDescent="0.2">
      <c r="F190" s="1"/>
      <c r="G190" s="100"/>
      <c r="H190" s="104"/>
      <c r="I190" s="104"/>
      <c r="J190" s="104"/>
      <c r="K190" s="104"/>
      <c r="L190" s="104"/>
      <c r="M190" s="104"/>
      <c r="N190" s="122"/>
      <c r="O190" s="122"/>
      <c r="P190" s="8"/>
      <c r="Q190" s="7"/>
      <c r="R190" s="7"/>
      <c r="S190" s="7"/>
      <c r="T190" s="7"/>
      <c r="U190" s="7"/>
      <c r="V190" s="7"/>
      <c r="W190" s="21"/>
      <c r="X190" s="21"/>
      <c r="Y190" s="21"/>
      <c r="AV190" s="227">
        <v>1.79</v>
      </c>
      <c r="AW190" s="226" t="s">
        <v>287</v>
      </c>
    </row>
    <row r="191" spans="6:49" hidden="1" x14ac:dyDescent="0.2">
      <c r="F191" s="1"/>
      <c r="G191" s="100" t="s">
        <v>50</v>
      </c>
      <c r="H191" s="501" t="str">
        <f>'STEP 4'!T46</f>
        <v>please provide a definition of the indicator…</v>
      </c>
      <c r="I191" s="501"/>
      <c r="J191" s="501"/>
      <c r="K191" s="501"/>
      <c r="L191" s="501"/>
      <c r="M191" s="501"/>
      <c r="N191" s="497">
        <f>Data!BC24</f>
        <v>0</v>
      </c>
      <c r="O191" s="497"/>
      <c r="P191" s="8"/>
      <c r="Q191" s="7"/>
      <c r="R191" s="7"/>
      <c r="S191" s="7"/>
      <c r="T191" s="7"/>
      <c r="U191" s="7"/>
      <c r="V191" s="7"/>
      <c r="W191" s="21"/>
      <c r="X191" s="21"/>
      <c r="Y191" s="21"/>
      <c r="AV191" s="227">
        <v>1.8</v>
      </c>
      <c r="AW191" s="226" t="s">
        <v>287</v>
      </c>
    </row>
    <row r="192" spans="6:49" hidden="1" x14ac:dyDescent="0.2">
      <c r="F192" s="1"/>
      <c r="G192" s="100"/>
      <c r="H192" s="501"/>
      <c r="I192" s="501"/>
      <c r="J192" s="501"/>
      <c r="K192" s="501"/>
      <c r="L192" s="501"/>
      <c r="M192" s="501"/>
      <c r="N192" s="122"/>
      <c r="O192" s="122"/>
      <c r="P192" s="8"/>
      <c r="Q192" s="7"/>
      <c r="R192" s="7"/>
      <c r="S192" s="7"/>
      <c r="T192" s="7"/>
      <c r="U192" s="7"/>
      <c r="V192" s="7"/>
      <c r="W192" s="21"/>
      <c r="X192" s="21"/>
      <c r="Y192" s="21"/>
      <c r="AV192" s="227">
        <v>1.81</v>
      </c>
      <c r="AW192" s="226" t="s">
        <v>287</v>
      </c>
    </row>
    <row r="193" spans="6:49" hidden="1" x14ac:dyDescent="0.2">
      <c r="F193" s="1"/>
      <c r="G193" s="100"/>
      <c r="H193" s="104"/>
      <c r="I193" s="104"/>
      <c r="J193" s="104"/>
      <c r="K193" s="104"/>
      <c r="L193" s="104"/>
      <c r="M193" s="104"/>
      <c r="N193" s="122"/>
      <c r="O193" s="122"/>
      <c r="P193" s="8"/>
      <c r="Q193" s="7"/>
      <c r="R193" s="7"/>
      <c r="S193" s="7"/>
      <c r="T193" s="7"/>
      <c r="U193" s="7"/>
      <c r="V193" s="7"/>
      <c r="W193" s="21"/>
      <c r="X193" s="21"/>
      <c r="Y193" s="21"/>
      <c r="AV193" s="227">
        <v>1.82</v>
      </c>
      <c r="AW193" s="226" t="s">
        <v>287</v>
      </c>
    </row>
    <row r="194" spans="6:49" hidden="1" x14ac:dyDescent="0.2">
      <c r="F194" s="1"/>
      <c r="G194" s="100" t="s">
        <v>51</v>
      </c>
      <c r="H194" s="501" t="str">
        <f>'STEP 4'!T47</f>
        <v>please provide a definition of the indicator…</v>
      </c>
      <c r="I194" s="501"/>
      <c r="J194" s="501"/>
      <c r="K194" s="501"/>
      <c r="L194" s="501"/>
      <c r="M194" s="501"/>
      <c r="N194" s="497">
        <f>Data!BC25</f>
        <v>0</v>
      </c>
      <c r="O194" s="497"/>
      <c r="P194" s="8"/>
      <c r="Q194" s="7"/>
      <c r="R194" s="7"/>
      <c r="S194" s="7"/>
      <c r="T194" s="7"/>
      <c r="U194" s="7"/>
      <c r="V194" s="7"/>
      <c r="W194" s="21"/>
      <c r="X194" s="21"/>
      <c r="Y194" s="21"/>
      <c r="AV194" s="227">
        <v>1.83</v>
      </c>
      <c r="AW194" s="226" t="s">
        <v>287</v>
      </c>
    </row>
    <row r="195" spans="6:49" hidden="1" x14ac:dyDescent="0.2">
      <c r="F195" s="1"/>
      <c r="G195" s="100"/>
      <c r="H195" s="501"/>
      <c r="I195" s="501"/>
      <c r="J195" s="501"/>
      <c r="K195" s="501"/>
      <c r="L195" s="501"/>
      <c r="M195" s="501"/>
      <c r="N195" s="122"/>
      <c r="O195" s="122"/>
      <c r="P195" s="8"/>
      <c r="Q195" s="7"/>
      <c r="R195" s="7"/>
      <c r="S195" s="7"/>
      <c r="T195" s="7"/>
      <c r="U195" s="7"/>
      <c r="V195" s="7"/>
      <c r="W195" s="21"/>
      <c r="X195" s="21"/>
      <c r="Y195" s="21"/>
      <c r="AV195" s="227">
        <v>1.84</v>
      </c>
      <c r="AW195" s="226" t="s">
        <v>287</v>
      </c>
    </row>
    <row r="196" spans="6:49" hidden="1" x14ac:dyDescent="0.2">
      <c r="F196" s="1"/>
      <c r="G196" s="100"/>
      <c r="H196" s="104"/>
      <c r="I196" s="104"/>
      <c r="J196" s="104"/>
      <c r="K196" s="104"/>
      <c r="L196" s="104"/>
      <c r="M196" s="104"/>
      <c r="N196" s="122"/>
      <c r="O196" s="122"/>
      <c r="P196" s="8"/>
      <c r="Q196" s="7"/>
      <c r="R196" s="7"/>
      <c r="S196" s="7"/>
      <c r="T196" s="7"/>
      <c r="U196" s="7"/>
      <c r="V196" s="7"/>
      <c r="W196" s="21"/>
      <c r="X196" s="21"/>
      <c r="Y196" s="21"/>
      <c r="AV196" s="227">
        <v>1.85</v>
      </c>
      <c r="AW196" s="226" t="s">
        <v>287</v>
      </c>
    </row>
    <row r="197" spans="6:49" hidden="1" x14ac:dyDescent="0.2">
      <c r="F197" s="1"/>
      <c r="G197" s="100" t="s">
        <v>52</v>
      </c>
      <c r="H197" s="501" t="str">
        <f>'STEP 4'!T48</f>
        <v>please provide a definition of the indicator…</v>
      </c>
      <c r="I197" s="501"/>
      <c r="J197" s="501"/>
      <c r="K197" s="501"/>
      <c r="L197" s="501"/>
      <c r="M197" s="501"/>
      <c r="N197" s="497">
        <f>Data!BC26</f>
        <v>0</v>
      </c>
      <c r="O197" s="497"/>
      <c r="P197" s="8"/>
      <c r="Q197" s="7"/>
      <c r="R197" s="7"/>
      <c r="S197" s="7"/>
      <c r="T197" s="7"/>
      <c r="U197" s="7"/>
      <c r="V197" s="7"/>
      <c r="W197" s="21"/>
      <c r="X197" s="21"/>
      <c r="Y197" s="21"/>
      <c r="AV197" s="227">
        <v>1.86</v>
      </c>
      <c r="AW197" s="226" t="s">
        <v>287</v>
      </c>
    </row>
    <row r="198" spans="6:49" hidden="1" x14ac:dyDescent="0.2">
      <c r="F198" s="1"/>
      <c r="G198" s="100"/>
      <c r="H198" s="501"/>
      <c r="I198" s="501"/>
      <c r="J198" s="501"/>
      <c r="K198" s="501"/>
      <c r="L198" s="501"/>
      <c r="M198" s="501"/>
      <c r="N198" s="123"/>
      <c r="O198" s="122"/>
      <c r="P198" s="8"/>
      <c r="Q198" s="7"/>
      <c r="R198" s="7"/>
      <c r="S198" s="7"/>
      <c r="T198" s="7"/>
      <c r="U198" s="7"/>
      <c r="V198" s="7"/>
      <c r="W198" s="21"/>
      <c r="X198" s="21"/>
      <c r="Y198" s="21"/>
      <c r="AV198" s="227">
        <v>1.87</v>
      </c>
      <c r="AW198" s="226" t="s">
        <v>287</v>
      </c>
    </row>
    <row r="199" spans="6:49" hidden="1" x14ac:dyDescent="0.2">
      <c r="F199" s="1"/>
      <c r="G199" s="100"/>
      <c r="H199" s="104"/>
      <c r="I199" s="104"/>
      <c r="J199" s="104"/>
      <c r="K199" s="104"/>
      <c r="L199" s="104"/>
      <c r="M199" s="104"/>
      <c r="N199" s="123"/>
      <c r="O199" s="122"/>
      <c r="P199" s="8"/>
      <c r="Q199" s="7"/>
      <c r="R199" s="7"/>
      <c r="S199" s="7"/>
      <c r="T199" s="7"/>
      <c r="U199" s="7"/>
      <c r="V199" s="7"/>
      <c r="W199" s="21"/>
      <c r="X199" s="21"/>
      <c r="Y199" s="21"/>
      <c r="AV199" s="227">
        <v>1.88</v>
      </c>
      <c r="AW199" s="226" t="s">
        <v>287</v>
      </c>
    </row>
    <row r="200" spans="6:49" hidden="1" x14ac:dyDescent="0.2">
      <c r="F200" s="1"/>
      <c r="G200" s="100" t="s">
        <v>53</v>
      </c>
      <c r="H200" s="501" t="str">
        <f>'STEP 4'!T49</f>
        <v>please provide a definition of the indicator…</v>
      </c>
      <c r="I200" s="501"/>
      <c r="J200" s="501"/>
      <c r="K200" s="501"/>
      <c r="L200" s="501"/>
      <c r="M200" s="501"/>
      <c r="N200" s="497">
        <f>Data!BC27</f>
        <v>0</v>
      </c>
      <c r="O200" s="497"/>
      <c r="P200" s="8"/>
      <c r="Q200" s="7"/>
      <c r="R200" s="7"/>
      <c r="S200" s="7"/>
      <c r="T200" s="7"/>
      <c r="U200" s="7"/>
      <c r="V200" s="7"/>
      <c r="W200" s="21"/>
      <c r="X200" s="21"/>
      <c r="Y200" s="21"/>
      <c r="AV200" s="227">
        <v>1.89</v>
      </c>
      <c r="AW200" s="226" t="s">
        <v>287</v>
      </c>
    </row>
    <row r="201" spans="6:49" hidden="1" x14ac:dyDescent="0.2">
      <c r="F201" s="1"/>
      <c r="G201" s="100"/>
      <c r="H201" s="501"/>
      <c r="I201" s="501"/>
      <c r="J201" s="501"/>
      <c r="K201" s="501"/>
      <c r="L201" s="501"/>
      <c r="M201" s="501"/>
      <c r="N201" s="123"/>
      <c r="O201" s="122"/>
      <c r="P201" s="8"/>
      <c r="Q201" s="7"/>
      <c r="R201" s="7"/>
      <c r="S201" s="7"/>
      <c r="T201" s="7"/>
      <c r="U201" s="7"/>
      <c r="V201" s="7"/>
      <c r="W201" s="21"/>
      <c r="X201" s="21"/>
      <c r="Y201" s="21"/>
      <c r="AV201" s="227">
        <v>1.9</v>
      </c>
      <c r="AW201" s="226" t="s">
        <v>287</v>
      </c>
    </row>
    <row r="202" spans="6:49" hidden="1" x14ac:dyDescent="0.2">
      <c r="F202" s="1"/>
      <c r="G202" s="100"/>
      <c r="H202" s="104"/>
      <c r="I202" s="104"/>
      <c r="J202" s="104"/>
      <c r="K202" s="104"/>
      <c r="L202" s="104"/>
      <c r="M202" s="104"/>
      <c r="N202" s="123"/>
      <c r="O202" s="122"/>
      <c r="P202" s="8"/>
      <c r="Q202" s="7"/>
      <c r="R202" s="7"/>
      <c r="S202" s="7"/>
      <c r="T202" s="7"/>
      <c r="U202" s="7"/>
      <c r="V202" s="7"/>
      <c r="W202" s="21"/>
      <c r="X202" s="21"/>
      <c r="Y202" s="21"/>
      <c r="AV202" s="227">
        <v>1.91</v>
      </c>
      <c r="AW202" s="226" t="s">
        <v>287</v>
      </c>
    </row>
    <row r="203" spans="6:49" hidden="1" x14ac:dyDescent="0.2">
      <c r="F203" s="1"/>
      <c r="G203" s="100" t="s">
        <v>54</v>
      </c>
      <c r="H203" s="501" t="str">
        <f>'STEP 4'!T50</f>
        <v>please provide a definition of the indicator…</v>
      </c>
      <c r="I203" s="501"/>
      <c r="J203" s="501"/>
      <c r="K203" s="501"/>
      <c r="L203" s="501"/>
      <c r="M203" s="501"/>
      <c r="N203" s="497">
        <f>Data!BC28</f>
        <v>0</v>
      </c>
      <c r="O203" s="497"/>
      <c r="P203" s="8"/>
      <c r="Q203" s="7"/>
      <c r="R203" s="7"/>
      <c r="S203" s="7"/>
      <c r="T203" s="7"/>
      <c r="U203" s="7"/>
      <c r="V203" s="7"/>
      <c r="W203" s="21"/>
      <c r="X203" s="21"/>
      <c r="Y203" s="21"/>
      <c r="AV203" s="227">
        <v>1.92</v>
      </c>
      <c r="AW203" s="226" t="s">
        <v>287</v>
      </c>
    </row>
    <row r="204" spans="6:49" hidden="1" x14ac:dyDescent="0.2">
      <c r="F204" s="1"/>
      <c r="G204" s="100"/>
      <c r="H204" s="501"/>
      <c r="I204" s="501"/>
      <c r="J204" s="501"/>
      <c r="K204" s="501"/>
      <c r="L204" s="501"/>
      <c r="M204" s="501"/>
      <c r="N204" s="123"/>
      <c r="O204" s="122"/>
      <c r="P204" s="8"/>
      <c r="Q204" s="7"/>
      <c r="R204" s="7"/>
      <c r="S204" s="7"/>
      <c r="T204" s="7"/>
      <c r="U204" s="7"/>
      <c r="V204" s="7"/>
      <c r="W204" s="21"/>
      <c r="X204" s="21"/>
      <c r="Y204" s="21"/>
      <c r="AV204" s="227">
        <v>1.93</v>
      </c>
      <c r="AW204" s="226" t="s">
        <v>287</v>
      </c>
    </row>
    <row r="205" spans="6:49" hidden="1" x14ac:dyDescent="0.2">
      <c r="F205" s="1"/>
      <c r="G205" s="100"/>
      <c r="H205" s="104"/>
      <c r="I205" s="104"/>
      <c r="J205" s="104"/>
      <c r="K205" s="104"/>
      <c r="L205" s="104"/>
      <c r="M205" s="104"/>
      <c r="N205" s="123"/>
      <c r="O205" s="122"/>
      <c r="P205" s="8"/>
      <c r="Q205" s="7"/>
      <c r="R205" s="7"/>
      <c r="S205" s="7"/>
      <c r="T205" s="7"/>
      <c r="U205" s="7"/>
      <c r="V205" s="7"/>
      <c r="W205" s="21"/>
      <c r="X205" s="21"/>
      <c r="Y205" s="21"/>
      <c r="AV205" s="227">
        <v>1.94</v>
      </c>
      <c r="AW205" s="226" t="s">
        <v>287</v>
      </c>
    </row>
    <row r="206" spans="6:49" hidden="1" x14ac:dyDescent="0.2">
      <c r="F206" s="1"/>
      <c r="G206" s="100" t="s">
        <v>55</v>
      </c>
      <c r="H206" s="501" t="str">
        <f>'STEP 4'!T51</f>
        <v>please provide a definition of the indicator…</v>
      </c>
      <c r="I206" s="501"/>
      <c r="J206" s="501"/>
      <c r="K206" s="501"/>
      <c r="L206" s="501"/>
      <c r="M206" s="501"/>
      <c r="N206" s="497">
        <f>Data!BC29</f>
        <v>0</v>
      </c>
      <c r="O206" s="497"/>
      <c r="P206" s="8"/>
      <c r="Q206" s="7"/>
      <c r="R206" s="7"/>
      <c r="S206" s="7"/>
      <c r="T206" s="7"/>
      <c r="U206" s="7"/>
      <c r="V206" s="7"/>
      <c r="W206" s="21"/>
      <c r="X206" s="21"/>
      <c r="Y206" s="21"/>
      <c r="AV206" s="227">
        <v>1.95</v>
      </c>
      <c r="AW206" s="226" t="s">
        <v>287</v>
      </c>
    </row>
    <row r="207" spans="6:49" hidden="1" x14ac:dyDescent="0.2">
      <c r="F207" s="1"/>
      <c r="G207" s="100"/>
      <c r="H207" s="501"/>
      <c r="I207" s="501"/>
      <c r="J207" s="501"/>
      <c r="K207" s="501"/>
      <c r="L207" s="501"/>
      <c r="M207" s="501"/>
      <c r="N207" s="123"/>
      <c r="O207" s="122"/>
      <c r="P207" s="8"/>
      <c r="Q207" s="7"/>
      <c r="R207" s="7"/>
      <c r="S207" s="7"/>
      <c r="T207" s="7"/>
      <c r="U207" s="7"/>
      <c r="V207" s="7"/>
      <c r="W207" s="21"/>
      <c r="X207" s="21"/>
      <c r="Y207" s="21"/>
      <c r="AV207" s="227">
        <v>1.96</v>
      </c>
      <c r="AW207" s="226" t="s">
        <v>287</v>
      </c>
    </row>
    <row r="208" spans="6:49" hidden="1" x14ac:dyDescent="0.2">
      <c r="F208" s="1"/>
      <c r="G208" s="100"/>
      <c r="H208" s="104"/>
      <c r="I208" s="104"/>
      <c r="J208" s="104"/>
      <c r="K208" s="104"/>
      <c r="L208" s="104"/>
      <c r="M208" s="104"/>
      <c r="N208" s="123"/>
      <c r="O208" s="122"/>
      <c r="P208" s="8"/>
      <c r="Q208" s="7"/>
      <c r="R208" s="7"/>
      <c r="S208" s="7"/>
      <c r="T208" s="7"/>
      <c r="U208" s="7"/>
      <c r="V208" s="7"/>
      <c r="W208" s="21"/>
      <c r="X208" s="21"/>
      <c r="Y208" s="21"/>
      <c r="AV208" s="227">
        <v>1.97</v>
      </c>
      <c r="AW208" s="226" t="s">
        <v>287</v>
      </c>
    </row>
    <row r="209" spans="6:49" hidden="1" x14ac:dyDescent="0.2">
      <c r="F209" s="1"/>
      <c r="G209" s="100" t="s">
        <v>56</v>
      </c>
      <c r="H209" s="501" t="str">
        <f>'STEP 4'!T52</f>
        <v>please provide a definition of the indicator…</v>
      </c>
      <c r="I209" s="501"/>
      <c r="J209" s="501"/>
      <c r="K209" s="501"/>
      <c r="L209" s="501"/>
      <c r="M209" s="501"/>
      <c r="N209" s="497">
        <f>Data!BC30</f>
        <v>0</v>
      </c>
      <c r="O209" s="497"/>
      <c r="P209" s="8"/>
      <c r="Q209" s="7"/>
      <c r="R209" s="7"/>
      <c r="S209" s="7"/>
      <c r="T209" s="7"/>
      <c r="U209" s="7"/>
      <c r="V209" s="7"/>
      <c r="W209" s="21"/>
      <c r="X209" s="21"/>
      <c r="Y209" s="21"/>
      <c r="AV209" s="227">
        <v>1.98</v>
      </c>
      <c r="AW209" s="226" t="s">
        <v>287</v>
      </c>
    </row>
    <row r="210" spans="6:49" hidden="1" x14ac:dyDescent="0.2">
      <c r="F210" s="1"/>
      <c r="G210" s="100"/>
      <c r="H210" s="501"/>
      <c r="I210" s="501"/>
      <c r="J210" s="501"/>
      <c r="K210" s="501"/>
      <c r="L210" s="501"/>
      <c r="M210" s="501"/>
      <c r="N210" s="123"/>
      <c r="O210" s="122"/>
      <c r="P210" s="8"/>
      <c r="Q210" s="7"/>
      <c r="R210" s="7"/>
      <c r="S210" s="7"/>
      <c r="T210" s="7"/>
      <c r="U210" s="7"/>
      <c r="V210" s="7"/>
      <c r="W210" s="21"/>
      <c r="X210" s="21"/>
      <c r="Y210" s="21"/>
      <c r="AV210" s="227">
        <v>1.99</v>
      </c>
      <c r="AW210" s="226" t="s">
        <v>287</v>
      </c>
    </row>
    <row r="211" spans="6:49" hidden="1" x14ac:dyDescent="0.2">
      <c r="F211" s="1"/>
      <c r="G211" s="100"/>
      <c r="H211" s="104"/>
      <c r="I211" s="104"/>
      <c r="J211" s="104"/>
      <c r="K211" s="104"/>
      <c r="L211" s="104"/>
      <c r="M211" s="104"/>
      <c r="N211" s="123"/>
      <c r="O211" s="122"/>
      <c r="P211" s="8"/>
      <c r="Q211" s="7"/>
      <c r="R211" s="7"/>
      <c r="S211" s="7"/>
      <c r="T211" s="7"/>
      <c r="U211" s="7"/>
      <c r="V211" s="7"/>
      <c r="W211" s="21"/>
      <c r="X211" s="21"/>
      <c r="Y211" s="21"/>
      <c r="AV211" s="227">
        <v>2</v>
      </c>
      <c r="AW211" s="226" t="s">
        <v>287</v>
      </c>
    </row>
    <row r="212" spans="6:49" hidden="1" x14ac:dyDescent="0.2">
      <c r="F212" s="1"/>
      <c r="G212" s="100" t="s">
        <v>57</v>
      </c>
      <c r="H212" s="501" t="str">
        <f>'STEP 4'!T53</f>
        <v>please provide a definition of the indicator…</v>
      </c>
      <c r="I212" s="501"/>
      <c r="J212" s="501"/>
      <c r="K212" s="501"/>
      <c r="L212" s="501"/>
      <c r="M212" s="501"/>
      <c r="N212" s="497">
        <f>Data!BC31</f>
        <v>0</v>
      </c>
      <c r="O212" s="497"/>
      <c r="P212" s="8"/>
      <c r="Q212" s="7"/>
      <c r="R212" s="7"/>
      <c r="S212" s="7"/>
      <c r="T212" s="7"/>
      <c r="U212" s="7"/>
      <c r="V212" s="7"/>
      <c r="W212" s="21"/>
      <c r="X212" s="21"/>
      <c r="Y212" s="21"/>
      <c r="AV212" s="227">
        <v>2.0099999999999998</v>
      </c>
      <c r="AW212" s="226" t="s">
        <v>287</v>
      </c>
    </row>
    <row r="213" spans="6:49" hidden="1" x14ac:dyDescent="0.2">
      <c r="F213" s="1"/>
      <c r="G213" s="100"/>
      <c r="H213" s="501"/>
      <c r="I213" s="501"/>
      <c r="J213" s="501"/>
      <c r="K213" s="501"/>
      <c r="L213" s="501"/>
      <c r="M213" s="501"/>
      <c r="N213" s="122"/>
      <c r="O213" s="122"/>
      <c r="P213" s="8"/>
      <c r="Q213" s="7"/>
      <c r="R213" s="7"/>
      <c r="S213" s="7"/>
      <c r="T213" s="7"/>
      <c r="U213" s="7"/>
      <c r="V213" s="7"/>
      <c r="W213" s="21"/>
      <c r="X213" s="21"/>
      <c r="Y213" s="21"/>
      <c r="AV213" s="227">
        <v>2.02</v>
      </c>
      <c r="AW213" s="226" t="s">
        <v>287</v>
      </c>
    </row>
    <row r="214" spans="6:49" hidden="1" x14ac:dyDescent="0.2">
      <c r="F214" s="1"/>
      <c r="G214" s="100"/>
      <c r="H214" s="104"/>
      <c r="I214" s="104"/>
      <c r="J214" s="104"/>
      <c r="K214" s="104"/>
      <c r="L214" s="104"/>
      <c r="M214" s="104"/>
      <c r="N214" s="122"/>
      <c r="O214" s="122"/>
      <c r="P214" s="8"/>
      <c r="Q214" s="7"/>
      <c r="R214" s="7"/>
      <c r="S214" s="7"/>
      <c r="T214" s="7"/>
      <c r="U214" s="7"/>
      <c r="V214" s="7"/>
      <c r="W214" s="21"/>
      <c r="X214" s="21"/>
      <c r="Y214" s="21"/>
      <c r="AV214" s="227">
        <v>2.0299999999999998</v>
      </c>
      <c r="AW214" s="226" t="s">
        <v>287</v>
      </c>
    </row>
    <row r="215" spans="6:49" hidden="1" x14ac:dyDescent="0.2">
      <c r="F215" s="1"/>
      <c r="G215" s="100" t="s">
        <v>58</v>
      </c>
      <c r="H215" s="501" t="str">
        <f>'STEP 4'!T54</f>
        <v>please provide a definition of the indicator…</v>
      </c>
      <c r="I215" s="501"/>
      <c r="J215" s="501"/>
      <c r="K215" s="501"/>
      <c r="L215" s="501"/>
      <c r="M215" s="501"/>
      <c r="N215" s="497">
        <f>Data!BC32</f>
        <v>0</v>
      </c>
      <c r="O215" s="497"/>
      <c r="P215" s="8"/>
      <c r="Q215" s="7"/>
      <c r="R215" s="7"/>
      <c r="S215" s="7"/>
      <c r="T215" s="7"/>
      <c r="U215" s="7"/>
      <c r="V215" s="7"/>
      <c r="W215" s="21"/>
      <c r="X215" s="21"/>
      <c r="Y215" s="21"/>
      <c r="AV215" s="227">
        <v>2.04</v>
      </c>
      <c r="AW215" s="226" t="s">
        <v>287</v>
      </c>
    </row>
    <row r="216" spans="6:49" hidden="1" x14ac:dyDescent="0.2">
      <c r="F216" s="1"/>
      <c r="G216" s="100"/>
      <c r="H216" s="501"/>
      <c r="I216" s="501"/>
      <c r="J216" s="501"/>
      <c r="K216" s="501"/>
      <c r="L216" s="501"/>
      <c r="M216" s="501"/>
      <c r="N216" s="114"/>
      <c r="O216" s="114"/>
      <c r="P216" s="8"/>
      <c r="Q216" s="7"/>
      <c r="R216" s="7"/>
      <c r="S216" s="7"/>
      <c r="T216" s="7"/>
      <c r="U216" s="7"/>
      <c r="V216" s="7"/>
      <c r="W216" s="21"/>
      <c r="X216" s="21"/>
      <c r="Y216" s="21"/>
      <c r="AV216" s="227">
        <v>2.0499999999999998</v>
      </c>
      <c r="AW216" s="226" t="s">
        <v>287</v>
      </c>
    </row>
    <row r="217" spans="6:49" hidden="1" x14ac:dyDescent="0.2">
      <c r="F217" s="1"/>
      <c r="G217" s="100"/>
      <c r="H217" s="104"/>
      <c r="I217" s="104"/>
      <c r="J217" s="104"/>
      <c r="K217" s="104"/>
      <c r="L217" s="104"/>
      <c r="M217" s="104"/>
      <c r="N217" s="114"/>
      <c r="O217" s="114"/>
      <c r="P217" s="8"/>
      <c r="Q217" s="7"/>
      <c r="R217" s="7"/>
      <c r="S217" s="7"/>
      <c r="T217" s="7"/>
      <c r="U217" s="7"/>
      <c r="V217" s="7"/>
      <c r="W217" s="21"/>
      <c r="X217" s="21"/>
      <c r="Y217" s="21"/>
      <c r="AV217" s="227">
        <v>2.06</v>
      </c>
      <c r="AW217" s="226" t="s">
        <v>287</v>
      </c>
    </row>
    <row r="218" spans="6:49" hidden="1" x14ac:dyDescent="0.2">
      <c r="F218" s="1"/>
      <c r="G218" s="104"/>
      <c r="H218" s="104"/>
      <c r="I218" s="104"/>
      <c r="J218" s="104"/>
      <c r="K218" s="104"/>
      <c r="L218" s="104"/>
      <c r="M218" s="104"/>
      <c r="N218" s="104"/>
      <c r="O218" s="104"/>
      <c r="P218" s="8"/>
      <c r="Q218" s="7"/>
      <c r="R218" s="7"/>
      <c r="S218" s="7"/>
      <c r="T218" s="7"/>
      <c r="U218" s="7"/>
      <c r="V218" s="7"/>
      <c r="W218" s="21"/>
      <c r="X218" s="21"/>
      <c r="Y218" s="21"/>
      <c r="AV218" s="227">
        <v>2.0699999999999998</v>
      </c>
      <c r="AW218" s="226" t="s">
        <v>287</v>
      </c>
    </row>
    <row r="219" spans="6:49" x14ac:dyDescent="0.2">
      <c r="G219" s="101"/>
      <c r="H219" s="101"/>
      <c r="I219" s="101"/>
      <c r="J219" s="101"/>
      <c r="K219" s="101"/>
      <c r="L219" s="101"/>
      <c r="M219" s="101"/>
      <c r="N219" s="101"/>
      <c r="P219" s="7"/>
      <c r="Q219" s="7"/>
      <c r="R219" s="22"/>
      <c r="S219" s="7"/>
      <c r="T219" s="7"/>
      <c r="U219" s="7"/>
      <c r="V219" s="7"/>
      <c r="W219" s="21"/>
      <c r="X219" s="21"/>
      <c r="Y219" s="21"/>
      <c r="AV219" s="227">
        <v>2.08</v>
      </c>
      <c r="AW219" s="226" t="s">
        <v>287</v>
      </c>
    </row>
    <row r="220" spans="6:49" x14ac:dyDescent="0.2">
      <c r="F220" s="1"/>
      <c r="G220" s="1"/>
      <c r="H220" s="1"/>
      <c r="I220" s="1"/>
      <c r="J220" s="1"/>
      <c r="K220" s="1"/>
      <c r="L220" s="1"/>
      <c r="M220" s="1"/>
      <c r="N220" s="1"/>
      <c r="O220" s="1"/>
      <c r="P220" s="8"/>
      <c r="R220" s="7"/>
      <c r="S220" s="7"/>
      <c r="T220" s="7"/>
      <c r="U220" s="7"/>
      <c r="V220" s="7"/>
      <c r="W220" s="21"/>
      <c r="X220" s="21"/>
      <c r="Y220" s="21"/>
      <c r="AV220" s="227">
        <v>2.09</v>
      </c>
      <c r="AW220" s="226" t="s">
        <v>287</v>
      </c>
    </row>
    <row r="221" spans="6:49" x14ac:dyDescent="0.2">
      <c r="F221" s="1"/>
      <c r="G221" s="1"/>
      <c r="H221" s="1"/>
      <c r="I221" s="1"/>
      <c r="J221" s="1"/>
      <c r="K221" s="1"/>
      <c r="L221" s="1"/>
      <c r="M221" s="1"/>
      <c r="N221" s="1"/>
      <c r="O221" s="1"/>
      <c r="P221" s="8"/>
      <c r="R221" s="7"/>
      <c r="S221" s="7"/>
      <c r="T221" s="7"/>
      <c r="U221" s="7"/>
      <c r="V221" s="7"/>
      <c r="W221" s="21"/>
      <c r="X221" s="21"/>
      <c r="Y221" s="21"/>
      <c r="AV221" s="227">
        <v>2.1</v>
      </c>
      <c r="AW221" s="226" t="s">
        <v>287</v>
      </c>
    </row>
    <row r="222" spans="6:49" x14ac:dyDescent="0.2">
      <c r="F222" s="1"/>
      <c r="G222" s="14" t="s">
        <v>99</v>
      </c>
      <c r="H222" s="1"/>
      <c r="I222" s="1"/>
      <c r="J222" s="1"/>
      <c r="K222" s="1"/>
      <c r="L222" s="1"/>
      <c r="M222" s="1"/>
      <c r="N222" s="1"/>
      <c r="O222" s="1"/>
      <c r="P222" s="8"/>
      <c r="R222" s="7"/>
      <c r="S222" s="7"/>
      <c r="T222" s="7"/>
      <c r="U222" s="7"/>
      <c r="V222" s="7"/>
      <c r="W222" s="21"/>
      <c r="X222" s="21"/>
      <c r="Y222" s="21"/>
      <c r="AV222" s="227">
        <v>2.11</v>
      </c>
      <c r="AW222" s="226" t="s">
        <v>287</v>
      </c>
    </row>
    <row r="223" spans="6:49" x14ac:dyDescent="0.2">
      <c r="F223" s="1"/>
      <c r="G223" s="14"/>
      <c r="H223" s="1"/>
      <c r="I223" s="1"/>
      <c r="J223" s="1"/>
      <c r="K223" s="1"/>
      <c r="L223" s="1"/>
      <c r="M223" s="1"/>
      <c r="N223" s="1"/>
      <c r="O223" s="1"/>
      <c r="P223" s="8"/>
      <c r="R223" s="7"/>
      <c r="S223" s="7"/>
      <c r="T223" s="7"/>
      <c r="U223" s="7"/>
      <c r="V223" s="7"/>
      <c r="AV223" s="227">
        <v>2.12</v>
      </c>
      <c r="AW223" s="226" t="s">
        <v>287</v>
      </c>
    </row>
    <row r="224" spans="6:49" x14ac:dyDescent="0.2">
      <c r="F224" s="1"/>
      <c r="G224" s="12"/>
      <c r="H224" s="1"/>
      <c r="I224" s="1"/>
      <c r="J224" s="1"/>
      <c r="K224" s="1"/>
      <c r="L224" s="1"/>
      <c r="M224" s="1"/>
      <c r="N224" s="1"/>
      <c r="O224" s="1"/>
      <c r="P224" s="8"/>
      <c r="R224" s="7"/>
      <c r="S224" s="7"/>
      <c r="T224" s="7"/>
      <c r="U224" s="7"/>
      <c r="V224" s="7"/>
      <c r="AV224" s="227">
        <v>2.13</v>
      </c>
      <c r="AW224" s="226" t="s">
        <v>287</v>
      </c>
    </row>
    <row r="225" spans="6:49" x14ac:dyDescent="0.2">
      <c r="F225" s="1"/>
      <c r="G225" s="12"/>
      <c r="H225" s="1"/>
      <c r="I225" s="1"/>
      <c r="J225" s="1"/>
      <c r="K225" s="1"/>
      <c r="L225" s="1"/>
      <c r="M225" s="1"/>
      <c r="N225" s="1"/>
      <c r="O225" s="1"/>
      <c r="P225" s="8"/>
      <c r="R225" s="7"/>
      <c r="S225" s="7"/>
      <c r="T225" s="7"/>
      <c r="U225" s="7"/>
      <c r="V225" s="7"/>
      <c r="AV225" s="227">
        <v>2.14</v>
      </c>
      <c r="AW225" s="226" t="s">
        <v>287</v>
      </c>
    </row>
    <row r="226" spans="6:49" ht="12.75" customHeight="1" x14ac:dyDescent="0.2">
      <c r="F226" s="1"/>
      <c r="G226" s="456" t="str">
        <f>Data!BE3</f>
        <v>Result 1 - Example: Political frameworks for enhancing adaptive capacity of coastal communities are set up at various levels and instruments for their implementation are available</v>
      </c>
      <c r="H226" s="456"/>
      <c r="I226" s="456"/>
      <c r="J226" s="456"/>
      <c r="K226" s="456"/>
      <c r="L226" s="456"/>
      <c r="M226" s="456"/>
      <c r="N226" s="456"/>
      <c r="O226" s="456"/>
      <c r="P226" s="8"/>
      <c r="R226" s="7"/>
      <c r="S226" s="7"/>
      <c r="T226" s="7"/>
      <c r="U226" s="7"/>
      <c r="V226" s="7"/>
      <c r="AV226" s="227">
        <v>2.15</v>
      </c>
      <c r="AW226" s="226" t="s">
        <v>287</v>
      </c>
    </row>
    <row r="227" spans="6:49" ht="12.75" customHeight="1" x14ac:dyDescent="0.2">
      <c r="F227" s="1"/>
      <c r="G227" s="456"/>
      <c r="H227" s="456"/>
      <c r="I227" s="456"/>
      <c r="J227" s="456"/>
      <c r="K227" s="456"/>
      <c r="L227" s="456"/>
      <c r="M227" s="456"/>
      <c r="N227" s="456"/>
      <c r="O227" s="456"/>
      <c r="P227" s="8"/>
      <c r="R227" s="7"/>
      <c r="S227" s="7"/>
      <c r="T227" s="7"/>
      <c r="U227" s="7"/>
      <c r="V227" s="7"/>
      <c r="AV227" s="227">
        <v>2.16</v>
      </c>
      <c r="AW227" s="226" t="s">
        <v>287</v>
      </c>
    </row>
    <row r="228" spans="6:49" ht="12" customHeight="1" x14ac:dyDescent="0.2">
      <c r="F228" s="1"/>
      <c r="G228" s="456"/>
      <c r="H228" s="456"/>
      <c r="I228" s="456"/>
      <c r="J228" s="456"/>
      <c r="K228" s="456"/>
      <c r="L228" s="456"/>
      <c r="M228" s="456"/>
      <c r="N228" s="456"/>
      <c r="O228" s="456"/>
      <c r="P228" s="8"/>
      <c r="R228" s="33"/>
      <c r="S228" s="33"/>
      <c r="T228" s="33"/>
      <c r="U228" s="33"/>
      <c r="V228" s="7"/>
      <c r="AV228" s="227">
        <v>2.17</v>
      </c>
      <c r="AW228" s="226" t="s">
        <v>287</v>
      </c>
    </row>
    <row r="229" spans="6:49" x14ac:dyDescent="0.2">
      <c r="F229" s="1"/>
      <c r="G229" s="1"/>
      <c r="H229" s="1"/>
      <c r="I229" s="1"/>
      <c r="J229" s="1"/>
      <c r="K229" s="1"/>
      <c r="L229" s="1"/>
      <c r="M229" s="1"/>
      <c r="N229" s="1"/>
      <c r="O229" s="1"/>
      <c r="P229" s="8"/>
      <c r="R229" s="33"/>
      <c r="S229" s="33"/>
      <c r="T229" s="33"/>
      <c r="U229" s="33"/>
      <c r="AV229" s="227">
        <v>2.1800000000000002</v>
      </c>
      <c r="AW229" s="226" t="s">
        <v>287</v>
      </c>
    </row>
    <row r="230" spans="6:49" ht="13.35" customHeight="1" x14ac:dyDescent="0.2">
      <c r="F230" s="1"/>
      <c r="G230" s="100" t="s">
        <v>29</v>
      </c>
      <c r="H230" s="491" t="str">
        <f>VLOOKUP(G230,Data!$A$3:$B$35,2,FALSE)</f>
        <v xml:space="preserve">Workshops for political leaders conducted </v>
      </c>
      <c r="I230" s="491"/>
      <c r="J230" s="491"/>
      <c r="K230" s="491"/>
      <c r="L230" s="491"/>
      <c r="M230" s="491"/>
      <c r="N230" s="491"/>
      <c r="O230" s="491"/>
      <c r="P230" s="8"/>
      <c r="R230" s="57"/>
      <c r="S230" s="57"/>
      <c r="T230" s="57"/>
      <c r="U230" s="57"/>
      <c r="AV230" s="227">
        <v>2.19</v>
      </c>
      <c r="AW230" s="226" t="s">
        <v>287</v>
      </c>
    </row>
    <row r="231" spans="6:49" x14ac:dyDescent="0.2">
      <c r="F231" s="1"/>
      <c r="G231" s="6"/>
      <c r="H231" s="1"/>
      <c r="I231" s="14"/>
      <c r="J231" s="1"/>
      <c r="K231" s="1"/>
      <c r="L231" s="1"/>
      <c r="M231" s="4"/>
      <c r="N231" s="148"/>
      <c r="O231" s="148"/>
      <c r="P231" s="8"/>
      <c r="R231" s="57"/>
      <c r="S231" s="57"/>
      <c r="T231" s="57"/>
      <c r="U231" s="57"/>
      <c r="V231" s="289"/>
      <c r="W231" s="289"/>
      <c r="X231" s="289"/>
      <c r="Y231" s="289"/>
      <c r="AV231" s="227">
        <v>2.2000000000000002</v>
      </c>
      <c r="AW231" s="226" t="s">
        <v>287</v>
      </c>
    </row>
    <row r="232" spans="6:49" x14ac:dyDescent="0.2">
      <c r="F232" s="1"/>
      <c r="G232" s="6"/>
      <c r="H232" s="1" t="s">
        <v>223</v>
      </c>
      <c r="I232" s="185" t="str">
        <f>VLOOKUP(G230,Data!$A$3:$BE$35,18,FALSE)</f>
        <v>Example: Timo Leiter (GIZ Climate Policy Team)</v>
      </c>
      <c r="J232" s="1"/>
      <c r="K232" s="1"/>
      <c r="L232" s="6"/>
      <c r="M232" s="4"/>
      <c r="N232" s="148"/>
      <c r="O232" s="148"/>
      <c r="P232" s="8"/>
      <c r="R232" s="57"/>
      <c r="S232" s="57"/>
      <c r="T232" s="57"/>
      <c r="U232" s="57"/>
      <c r="V232" s="289"/>
      <c r="W232" s="289"/>
      <c r="X232" s="289"/>
      <c r="Y232" s="289"/>
      <c r="AV232" s="227">
        <v>2.21</v>
      </c>
      <c r="AW232" s="226" t="s">
        <v>287</v>
      </c>
    </row>
    <row r="233" spans="6:49" x14ac:dyDescent="0.2">
      <c r="F233" s="1"/>
      <c r="G233" s="6"/>
      <c r="H233" s="1"/>
      <c r="I233" s="14"/>
      <c r="J233" s="1"/>
      <c r="K233" s="1"/>
      <c r="L233" s="1"/>
      <c r="M233" s="1"/>
      <c r="N233" s="147"/>
      <c r="O233" s="147"/>
      <c r="P233" s="8"/>
      <c r="R233" s="57"/>
      <c r="S233" s="57"/>
      <c r="T233" s="57"/>
      <c r="U233" s="57"/>
      <c r="V233" s="7"/>
      <c r="AV233" s="227">
        <v>2.2200000000000002</v>
      </c>
      <c r="AW233" s="226" t="s">
        <v>287</v>
      </c>
    </row>
    <row r="234" spans="6:49" x14ac:dyDescent="0.2">
      <c r="F234" s="1"/>
      <c r="G234" s="6"/>
      <c r="H234" s="1" t="s">
        <v>224</v>
      </c>
      <c r="I234" s="14"/>
      <c r="J234" s="185" t="str">
        <f>VLOOKUP(G230,Data!$A$3:$BE$35,20,FALSE)</f>
        <v>4 months</v>
      </c>
      <c r="K234" s="1"/>
      <c r="L234" s="1"/>
      <c r="M234" s="321"/>
      <c r="N234" s="321"/>
      <c r="O234" s="147"/>
      <c r="P234" s="8"/>
      <c r="R234" s="57"/>
      <c r="S234" s="57"/>
      <c r="T234" s="57"/>
      <c r="U234" s="57"/>
      <c r="V234" s="7"/>
      <c r="AV234" s="227">
        <v>2.23</v>
      </c>
      <c r="AW234" s="226" t="s">
        <v>287</v>
      </c>
    </row>
    <row r="235" spans="6:49" x14ac:dyDescent="0.2">
      <c r="F235" s="1"/>
      <c r="G235" s="6"/>
      <c r="H235" s="1"/>
      <c r="I235" s="14"/>
      <c r="J235" s="1"/>
      <c r="K235" s="1"/>
      <c r="L235" s="1"/>
      <c r="M235" s="1"/>
      <c r="N235" s="147"/>
      <c r="O235" s="147"/>
      <c r="P235" s="8"/>
      <c r="R235" s="57"/>
      <c r="S235" s="57"/>
      <c r="T235" s="57"/>
      <c r="U235" s="57"/>
      <c r="V235" s="7"/>
      <c r="AV235" s="227">
        <v>2.2400000000000002</v>
      </c>
      <c r="AW235" s="226" t="s">
        <v>287</v>
      </c>
    </row>
    <row r="236" spans="6:49" x14ac:dyDescent="0.2">
      <c r="F236" s="1"/>
      <c r="G236" s="6"/>
      <c r="H236" s="1" t="s">
        <v>271</v>
      </c>
      <c r="I236" s="1"/>
      <c r="J236" s="1"/>
      <c r="K236" s="185" t="str">
        <f>VLOOKUP(G230,Data!$A$3:$BE$35,19,FALSE)</f>
        <v>Workshop reports as handed in at the local partner and GIZ</v>
      </c>
      <c r="L236" s="1"/>
      <c r="M236" s="1"/>
      <c r="N236" s="147"/>
      <c r="O236" s="147"/>
      <c r="P236" s="8"/>
      <c r="R236" s="57"/>
      <c r="S236" s="57"/>
      <c r="T236" s="57"/>
      <c r="U236" s="57"/>
      <c r="V236" s="22"/>
      <c r="W236" s="22"/>
      <c r="X236" s="22"/>
      <c r="Y236" s="22"/>
      <c r="Z236" s="22"/>
      <c r="AA236" s="22"/>
      <c r="AB236" s="22"/>
      <c r="AC236" s="22"/>
      <c r="AD236" s="22"/>
      <c r="AE236" s="22"/>
      <c r="AV236" s="227">
        <v>2.25</v>
      </c>
      <c r="AW236" s="226" t="s">
        <v>287</v>
      </c>
    </row>
    <row r="237" spans="6:49" x14ac:dyDescent="0.2">
      <c r="F237" s="1"/>
      <c r="G237" s="6"/>
      <c r="H237" s="1"/>
      <c r="I237" s="14"/>
      <c r="J237" s="1"/>
      <c r="K237" s="1"/>
      <c r="L237" s="1"/>
      <c r="M237" s="1"/>
      <c r="N237" s="147"/>
      <c r="O237" s="147"/>
      <c r="P237" s="8"/>
      <c r="R237" s="57"/>
      <c r="S237" s="57"/>
      <c r="T237" s="57"/>
      <c r="U237" s="57"/>
      <c r="V237" s="22"/>
      <c r="W237" s="22"/>
      <c r="X237" s="22"/>
      <c r="Y237" s="22"/>
      <c r="Z237" s="22"/>
      <c r="AA237" s="22"/>
      <c r="AB237" s="22"/>
      <c r="AC237" s="22"/>
      <c r="AD237" s="22"/>
      <c r="AE237" s="22"/>
      <c r="AV237" s="227">
        <v>2.2599999999999998</v>
      </c>
      <c r="AW237" s="226" t="s">
        <v>287</v>
      </c>
    </row>
    <row r="238" spans="6:49" x14ac:dyDescent="0.2">
      <c r="F238" s="1"/>
      <c r="G238" s="6"/>
      <c r="H238" s="1"/>
      <c r="I238" s="14"/>
      <c r="J238" s="29"/>
      <c r="K238" s="1"/>
      <c r="L238" s="1"/>
      <c r="M238" s="1"/>
      <c r="N238" s="147"/>
      <c r="O238" s="147"/>
      <c r="P238" s="8"/>
      <c r="R238" s="22"/>
      <c r="S238" s="22"/>
      <c r="T238" s="22"/>
      <c r="U238" s="22"/>
      <c r="V238" s="22"/>
      <c r="W238" s="22"/>
      <c r="X238" s="22"/>
      <c r="Y238" s="22"/>
      <c r="Z238" s="22"/>
      <c r="AA238" s="22"/>
      <c r="AB238" s="22"/>
      <c r="AC238" s="22"/>
      <c r="AD238" s="22"/>
      <c r="AE238" s="22"/>
      <c r="AV238" s="227">
        <v>2.27</v>
      </c>
      <c r="AW238" s="226" t="s">
        <v>287</v>
      </c>
    </row>
    <row r="239" spans="6:49" x14ac:dyDescent="0.2">
      <c r="F239" s="1"/>
      <c r="G239" s="6"/>
      <c r="H239" s="182" t="s">
        <v>14</v>
      </c>
      <c r="I239" s="180"/>
      <c r="J239" s="40" t="s">
        <v>276</v>
      </c>
      <c r="K239" s="12"/>
      <c r="L239" s="503" t="s">
        <v>277</v>
      </c>
      <c r="M239" s="503"/>
      <c r="N239" s="147"/>
      <c r="O239" s="147"/>
      <c r="P239" s="8"/>
      <c r="R239" s="4"/>
      <c r="S239" s="4"/>
      <c r="T239" s="4"/>
      <c r="U239" s="4"/>
      <c r="V239" s="22"/>
      <c r="W239" s="22"/>
      <c r="X239" s="22"/>
      <c r="Y239" s="22"/>
      <c r="Z239" s="22"/>
      <c r="AA239" s="22"/>
      <c r="AB239" s="22"/>
      <c r="AC239" s="22"/>
      <c r="AD239" s="22"/>
      <c r="AE239" s="22"/>
      <c r="AV239" s="227">
        <v>2.2799999999999998</v>
      </c>
      <c r="AW239" s="226" t="s">
        <v>287</v>
      </c>
    </row>
    <row r="240" spans="6:49" x14ac:dyDescent="0.2">
      <c r="F240" s="1"/>
      <c r="G240" s="6"/>
      <c r="H240" s="1"/>
      <c r="I240" s="14"/>
      <c r="J240" s="1"/>
      <c r="K240" s="1"/>
      <c r="L240" s="1"/>
      <c r="M240" s="1"/>
      <c r="N240" s="147"/>
      <c r="O240" s="147"/>
      <c r="P240" s="8"/>
      <c r="R240" s="4"/>
      <c r="S240" s="4"/>
      <c r="T240" s="4"/>
      <c r="U240" s="4"/>
      <c r="V240" s="22"/>
      <c r="W240" s="22"/>
      <c r="X240" s="22"/>
      <c r="Y240" s="22"/>
      <c r="Z240" s="22"/>
      <c r="AA240" s="22"/>
      <c r="AB240" s="22"/>
      <c r="AC240" s="22"/>
      <c r="AD240" s="22"/>
      <c r="AE240" s="22"/>
      <c r="AV240" s="227">
        <v>2.29</v>
      </c>
      <c r="AW240" s="226" t="s">
        <v>287</v>
      </c>
    </row>
    <row r="241" spans="6:49" ht="13.35" customHeight="1" x14ac:dyDescent="0.2">
      <c r="F241" s="1"/>
      <c r="G241" s="231" t="s">
        <v>281</v>
      </c>
      <c r="H241" s="179">
        <f>VLOOKUP(G230,Data!$A$3:$BE$35,8,FALSE)</f>
        <v>42736</v>
      </c>
      <c r="I241" s="232" t="s">
        <v>280</v>
      </c>
      <c r="J241" s="181">
        <f>VLOOKUP(G230,Data!$A$3:$BE$35,13,FALSE)</f>
        <v>0</v>
      </c>
      <c r="K241" s="12"/>
      <c r="L241" s="502" t="s">
        <v>284</v>
      </c>
      <c r="M241" s="502"/>
      <c r="N241" s="186"/>
      <c r="O241" s="186"/>
      <c r="P241" s="8"/>
      <c r="R241" s="509" t="s">
        <v>394</v>
      </c>
      <c r="S241" s="509"/>
      <c r="T241" s="509"/>
      <c r="U241" s="509"/>
      <c r="V241" s="22"/>
      <c r="W241" s="22"/>
      <c r="X241" s="22"/>
      <c r="Y241" s="22"/>
      <c r="Z241" s="22"/>
      <c r="AA241" s="22"/>
      <c r="AB241" s="22"/>
      <c r="AC241" s="22"/>
      <c r="AD241" s="22"/>
      <c r="AE241" s="22"/>
      <c r="AV241" s="227">
        <v>2.2999999999999998</v>
      </c>
      <c r="AW241" s="226" t="s">
        <v>287</v>
      </c>
    </row>
    <row r="242" spans="6:49" ht="12.75" customHeight="1" x14ac:dyDescent="0.2">
      <c r="F242" s="1"/>
      <c r="G242" s="507" t="s">
        <v>100</v>
      </c>
      <c r="H242" s="147"/>
      <c r="I242" s="14"/>
      <c r="J242" s="1"/>
      <c r="K242" s="29"/>
      <c r="L242" s="1"/>
      <c r="M242" s="1"/>
      <c r="N242" s="147"/>
      <c r="O242" s="304"/>
      <c r="P242" s="8"/>
      <c r="R242" s="509"/>
      <c r="S242" s="509"/>
      <c r="T242" s="509"/>
      <c r="U242" s="509"/>
      <c r="V242" s="22"/>
      <c r="W242" s="22"/>
      <c r="X242" s="22"/>
      <c r="Y242" s="22"/>
      <c r="Z242" s="22"/>
      <c r="AA242" s="22"/>
      <c r="AB242" s="22"/>
      <c r="AC242" s="22"/>
      <c r="AD242" s="22"/>
      <c r="AE242" s="22"/>
      <c r="AV242" s="227">
        <v>2.31</v>
      </c>
      <c r="AW242" s="226" t="s">
        <v>287</v>
      </c>
    </row>
    <row r="243" spans="6:49" x14ac:dyDescent="0.2">
      <c r="F243" s="1"/>
      <c r="G243" s="507"/>
      <c r="H243" s="279"/>
      <c r="I243" s="1"/>
      <c r="J243" s="15"/>
      <c r="K243" s="176" t="e">
        <f>J243/L243</f>
        <v>#VALUE!</v>
      </c>
      <c r="L243" s="508" t="s">
        <v>278</v>
      </c>
      <c r="M243" s="508"/>
      <c r="N243" s="192">
        <f>IF(ISERROR(K243),0,K243)</f>
        <v>0</v>
      </c>
      <c r="O243" s="192">
        <f>N243</f>
        <v>0</v>
      </c>
      <c r="P243" s="192">
        <f>Q243</f>
        <v>0</v>
      </c>
      <c r="Q243" s="21">
        <f>IF(ISERROR(J243),0,J243)</f>
        <v>0</v>
      </c>
      <c r="R243" s="509"/>
      <c r="S243" s="509"/>
      <c r="T243" s="509"/>
      <c r="U243" s="509"/>
      <c r="V243" s="25"/>
      <c r="W243" s="25"/>
      <c r="X243" s="25"/>
      <c r="Y243" s="21"/>
      <c r="Z243" s="21"/>
      <c r="AA243" s="21"/>
      <c r="AB243" s="21"/>
      <c r="AC243" s="21"/>
      <c r="AD243" s="21"/>
      <c r="AE243" s="21"/>
      <c r="AF243" s="21"/>
      <c r="AG243" s="21"/>
      <c r="AH243" s="21"/>
      <c r="AI243" s="21"/>
      <c r="AJ243" s="21"/>
      <c r="AK243" s="21"/>
      <c r="AL243" s="21"/>
      <c r="AM243" s="21"/>
      <c r="AN243" s="21"/>
      <c r="AO243" s="21"/>
      <c r="AP243" s="21"/>
      <c r="AQ243" s="21"/>
      <c r="AR243" s="21"/>
      <c r="AS243" s="21"/>
      <c r="AT243" s="21"/>
      <c r="AV243" s="227">
        <v>2.3199999999999998</v>
      </c>
      <c r="AW243" s="226" t="s">
        <v>287</v>
      </c>
    </row>
    <row r="244" spans="6:49" x14ac:dyDescent="0.2">
      <c r="F244" s="1"/>
      <c r="G244" s="507"/>
      <c r="H244" s="17"/>
      <c r="I244" s="1"/>
      <c r="J244" s="14"/>
      <c r="K244" s="176"/>
      <c r="L244" s="1"/>
      <c r="M244" s="1"/>
      <c r="N244" s="29"/>
      <c r="O244" s="192"/>
      <c r="P244" s="8"/>
      <c r="Q244" s="21"/>
      <c r="R244" s="509"/>
      <c r="S244" s="509"/>
      <c r="T244" s="509"/>
      <c r="U244" s="509"/>
      <c r="V244" s="25"/>
      <c r="W244" s="25"/>
      <c r="X244" s="25"/>
      <c r="Y244" s="21"/>
      <c r="Z244" s="21"/>
      <c r="AA244" s="21"/>
      <c r="AB244" s="21"/>
      <c r="AC244" s="21"/>
      <c r="AD244" s="21"/>
      <c r="AE244" s="21"/>
      <c r="AF244" s="21"/>
      <c r="AG244" s="21"/>
      <c r="AH244" s="21"/>
      <c r="AI244" s="21"/>
      <c r="AJ244" s="21"/>
      <c r="AK244" s="21"/>
      <c r="AL244" s="21"/>
      <c r="AM244" s="21"/>
      <c r="AN244" s="21"/>
      <c r="AO244" s="21"/>
      <c r="AP244" s="21"/>
      <c r="AQ244" s="21"/>
      <c r="AR244" s="21"/>
      <c r="AS244" s="21"/>
      <c r="AT244" s="21"/>
      <c r="AV244" s="227">
        <v>2.33</v>
      </c>
      <c r="AW244" s="226" t="s">
        <v>287</v>
      </c>
    </row>
    <row r="245" spans="6:49" x14ac:dyDescent="0.2">
      <c r="F245" s="1"/>
      <c r="G245" s="507"/>
      <c r="H245" s="279"/>
      <c r="I245" s="1"/>
      <c r="J245" s="15"/>
      <c r="K245" s="176" t="e">
        <f>J245/L245</f>
        <v>#VALUE!</v>
      </c>
      <c r="L245" s="508" t="s">
        <v>278</v>
      </c>
      <c r="M245" s="508"/>
      <c r="N245" s="192">
        <f>IF(ISERROR(K245),0,K245)</f>
        <v>0</v>
      </c>
      <c r="O245" s="35">
        <f>IF(N245&lt;0.00001,O243,N245)</f>
        <v>0</v>
      </c>
      <c r="P245" s="192">
        <f>IF(Q245&lt;0.00001,P243,Q245)</f>
        <v>0</v>
      </c>
      <c r="Q245" s="21">
        <f>IF(ISERROR(J245),0,J245)</f>
        <v>0</v>
      </c>
      <c r="R245" s="509"/>
      <c r="S245" s="509"/>
      <c r="T245" s="509"/>
      <c r="U245" s="509"/>
      <c r="V245" s="25"/>
      <c r="W245" s="25"/>
      <c r="X245" s="25"/>
      <c r="Y245" s="21"/>
      <c r="Z245" s="21"/>
      <c r="AA245" s="21"/>
      <c r="AB245" s="21"/>
      <c r="AC245" s="21"/>
      <c r="AD245" s="21"/>
      <c r="AE245" s="21"/>
      <c r="AF245" s="21"/>
      <c r="AG245" s="21"/>
      <c r="AH245" s="21"/>
      <c r="AI245" s="21"/>
      <c r="AJ245" s="21"/>
      <c r="AK245" s="21"/>
      <c r="AL245" s="21"/>
      <c r="AM245" s="21"/>
      <c r="AN245" s="21"/>
      <c r="AO245" s="21"/>
      <c r="AP245" s="21"/>
      <c r="AQ245" s="21"/>
      <c r="AR245" s="21"/>
      <c r="AS245" s="21"/>
      <c r="AT245" s="21"/>
      <c r="AV245" s="227">
        <v>2.34</v>
      </c>
      <c r="AW245" s="226" t="s">
        <v>287</v>
      </c>
    </row>
    <row r="246" spans="6:49" x14ac:dyDescent="0.2">
      <c r="F246" s="1"/>
      <c r="G246" s="507"/>
      <c r="H246" s="17"/>
      <c r="I246" s="1"/>
      <c r="J246" s="14"/>
      <c r="K246" s="176"/>
      <c r="L246" s="1"/>
      <c r="M246" s="1"/>
      <c r="N246" s="29"/>
      <c r="O246" s="192"/>
      <c r="P246" s="8"/>
      <c r="Q246" s="21"/>
      <c r="R246" s="183"/>
      <c r="S246" s="184"/>
      <c r="T246" s="184"/>
      <c r="U246" s="183"/>
      <c r="V246" s="25"/>
      <c r="W246" s="25"/>
      <c r="X246" s="25"/>
      <c r="Y246" s="21"/>
      <c r="Z246" s="21"/>
      <c r="AA246" s="21"/>
      <c r="AB246" s="21"/>
      <c r="AC246" s="21"/>
      <c r="AD246" s="21"/>
      <c r="AE246" s="21"/>
      <c r="AF246" s="21"/>
      <c r="AG246" s="21"/>
      <c r="AH246" s="21"/>
      <c r="AI246" s="21"/>
      <c r="AJ246" s="21"/>
      <c r="AK246" s="21"/>
      <c r="AL246" s="21"/>
      <c r="AM246" s="21"/>
      <c r="AN246" s="21"/>
      <c r="AO246" s="21"/>
      <c r="AP246" s="21"/>
      <c r="AQ246" s="21"/>
      <c r="AR246" s="21"/>
      <c r="AS246" s="21"/>
      <c r="AT246" s="21"/>
      <c r="AV246" s="227">
        <v>2.35</v>
      </c>
      <c r="AW246" s="226" t="s">
        <v>287</v>
      </c>
    </row>
    <row r="247" spans="6:49" x14ac:dyDescent="0.2">
      <c r="F247" s="1"/>
      <c r="G247" s="507"/>
      <c r="H247" s="279"/>
      <c r="I247" s="1"/>
      <c r="J247" s="15"/>
      <c r="K247" s="176" t="e">
        <f>J247/L247</f>
        <v>#VALUE!</v>
      </c>
      <c r="L247" s="508" t="s">
        <v>278</v>
      </c>
      <c r="M247" s="508"/>
      <c r="N247" s="192">
        <f>IF(ISERROR(K247),0,K247)</f>
        <v>0</v>
      </c>
      <c r="O247" s="192">
        <f>IF(N247&lt;0.00001,O245,N247)</f>
        <v>0</v>
      </c>
      <c r="P247" s="192">
        <f>IF(Q247&lt;0.00001,P245,Q247)</f>
        <v>0</v>
      </c>
      <c r="Q247" s="21">
        <f>IF(ISERROR(J247),0,J247)</f>
        <v>0</v>
      </c>
      <c r="R247" s="160" t="s">
        <v>104</v>
      </c>
      <c r="S247" s="161">
        <v>41275</v>
      </c>
      <c r="T247" s="161">
        <v>40909</v>
      </c>
      <c r="U247" s="25"/>
      <c r="V247" s="25"/>
      <c r="W247" s="27" t="s">
        <v>103</v>
      </c>
      <c r="X247" s="25"/>
      <c r="Y247" s="21"/>
      <c r="Z247" s="21"/>
      <c r="AA247" s="21"/>
      <c r="AB247" s="21"/>
      <c r="AC247" s="21"/>
      <c r="AD247" s="21"/>
      <c r="AE247" s="21"/>
      <c r="AF247" s="21"/>
      <c r="AG247" s="21"/>
      <c r="AH247" s="21"/>
      <c r="AI247" s="21"/>
      <c r="AJ247" s="21"/>
      <c r="AK247" s="21"/>
      <c r="AL247" s="21"/>
      <c r="AM247" s="21"/>
      <c r="AN247" s="21"/>
      <c r="AO247" s="21"/>
      <c r="AP247" s="21"/>
      <c r="AQ247" s="21"/>
      <c r="AR247" s="21"/>
      <c r="AS247" s="21"/>
      <c r="AT247" s="21"/>
      <c r="AV247" s="227">
        <v>2.36</v>
      </c>
      <c r="AW247" s="226" t="s">
        <v>287</v>
      </c>
    </row>
    <row r="248" spans="6:49" x14ac:dyDescent="0.2">
      <c r="F248" s="1"/>
      <c r="G248" s="507"/>
      <c r="H248" s="17"/>
      <c r="I248" s="1"/>
      <c r="J248" s="14"/>
      <c r="K248" s="176"/>
      <c r="L248" s="1"/>
      <c r="M248" s="1"/>
      <c r="N248" s="29"/>
      <c r="O248" s="35"/>
      <c r="P248" s="8"/>
      <c r="Q248" s="21"/>
      <c r="V248" s="160" t="s">
        <v>106</v>
      </c>
      <c r="W248" s="162">
        <f>T261</f>
        <v>0</v>
      </c>
      <c r="X248" s="25"/>
      <c r="Y248" s="21"/>
      <c r="Z248" s="21"/>
      <c r="AA248" s="21"/>
      <c r="AB248" s="21"/>
      <c r="AC248" s="21"/>
      <c r="AD248" s="21"/>
      <c r="AE248" s="21"/>
      <c r="AF248" s="21"/>
      <c r="AG248" s="21"/>
      <c r="AH248" s="21"/>
      <c r="AI248" s="21"/>
      <c r="AJ248" s="21"/>
      <c r="AK248" s="21"/>
      <c r="AL248" s="21"/>
      <c r="AM248" s="21"/>
      <c r="AN248" s="21"/>
      <c r="AO248" s="21"/>
      <c r="AP248" s="21"/>
      <c r="AQ248" s="21"/>
      <c r="AR248" s="21"/>
      <c r="AS248" s="21"/>
      <c r="AT248" s="21"/>
      <c r="AV248" s="227">
        <v>2.37</v>
      </c>
      <c r="AW248" s="226" t="s">
        <v>287</v>
      </c>
    </row>
    <row r="249" spans="6:49" x14ac:dyDescent="0.2">
      <c r="F249" s="1"/>
      <c r="G249" s="507"/>
      <c r="H249" s="279"/>
      <c r="I249" s="1"/>
      <c r="J249" s="15"/>
      <c r="K249" s="176" t="e">
        <f>J249/L249</f>
        <v>#VALUE!</v>
      </c>
      <c r="L249" s="508" t="s">
        <v>278</v>
      </c>
      <c r="M249" s="508"/>
      <c r="N249" s="192">
        <f>IF(ISERROR(K249),0,K249)</f>
        <v>0</v>
      </c>
      <c r="O249" s="192">
        <f>IF(N249&lt;0.00001,O247,N249)</f>
        <v>0</v>
      </c>
      <c r="P249" s="192">
        <f>IF(Q249&lt;0.00001,P247,Q249)</f>
        <v>0</v>
      </c>
      <c r="Q249" s="21">
        <f>IF(ISERROR(J249),0,J249)</f>
        <v>0</v>
      </c>
      <c r="V249" s="160" t="s">
        <v>105</v>
      </c>
      <c r="W249" s="163">
        <f>S231</f>
        <v>0</v>
      </c>
      <c r="X249" s="25"/>
      <c r="Y249" s="21"/>
      <c r="Z249" s="21"/>
      <c r="AA249" s="21"/>
      <c r="AB249" s="21"/>
      <c r="AC249" s="21"/>
      <c r="AD249" s="21"/>
      <c r="AE249" s="21"/>
      <c r="AF249" s="21"/>
      <c r="AG249" s="21"/>
      <c r="AH249" s="21"/>
      <c r="AI249" s="21"/>
      <c r="AJ249" s="21"/>
      <c r="AK249" s="21"/>
      <c r="AL249" s="21"/>
      <c r="AM249" s="21"/>
      <c r="AN249" s="21"/>
      <c r="AO249" s="21"/>
      <c r="AP249" s="21"/>
      <c r="AQ249" s="21"/>
      <c r="AR249" s="21"/>
      <c r="AS249" s="21"/>
      <c r="AT249" s="21"/>
      <c r="AV249" s="227">
        <v>2.38</v>
      </c>
      <c r="AW249" s="226" t="s">
        <v>287</v>
      </c>
    </row>
    <row r="250" spans="6:49" x14ac:dyDescent="0.2">
      <c r="F250" s="1"/>
      <c r="G250" s="507"/>
      <c r="H250" s="14"/>
      <c r="I250" s="1"/>
      <c r="J250" s="17"/>
      <c r="K250" s="176"/>
      <c r="L250" s="1"/>
      <c r="M250" s="1"/>
      <c r="N250" s="29"/>
      <c r="O250" s="192"/>
      <c r="P250" s="8"/>
      <c r="Q250" s="21"/>
      <c r="V250" s="160" t="s">
        <v>107</v>
      </c>
      <c r="W250" s="162" t="e">
        <f>W248/W249</f>
        <v>#DIV/0!</v>
      </c>
      <c r="X250" s="25"/>
      <c r="Y250" s="21"/>
      <c r="Z250" s="21"/>
      <c r="AA250" s="21"/>
      <c r="AB250" s="21"/>
      <c r="AC250" s="21"/>
      <c r="AD250" s="21"/>
      <c r="AE250" s="21"/>
      <c r="AF250" s="21"/>
      <c r="AG250" s="21"/>
      <c r="AH250" s="21"/>
      <c r="AI250" s="21"/>
      <c r="AJ250" s="21"/>
      <c r="AK250" s="21"/>
      <c r="AL250" s="21"/>
      <c r="AM250" s="21"/>
      <c r="AN250" s="21"/>
      <c r="AO250" s="21"/>
      <c r="AP250" s="21"/>
      <c r="AQ250" s="21"/>
      <c r="AR250" s="21"/>
      <c r="AS250" s="21"/>
      <c r="AT250" s="21"/>
      <c r="AV250" s="227">
        <v>2.39</v>
      </c>
      <c r="AW250" s="226" t="s">
        <v>287</v>
      </c>
    </row>
    <row r="251" spans="6:49" x14ac:dyDescent="0.2">
      <c r="F251" s="1"/>
      <c r="G251" s="507"/>
      <c r="H251" s="15" t="e">
        <v>#N/A</v>
      </c>
      <c r="I251" s="1"/>
      <c r="J251" s="15"/>
      <c r="K251" s="176" t="e">
        <f>J251/L251</f>
        <v>#VALUE!</v>
      </c>
      <c r="L251" s="508" t="s">
        <v>278</v>
      </c>
      <c r="M251" s="508"/>
      <c r="N251" s="192">
        <f>IF(ISERROR(K251),0,K251)</f>
        <v>0</v>
      </c>
      <c r="O251" s="35">
        <f>IF(N251&lt;0.00001,O249,N251)</f>
        <v>0</v>
      </c>
      <c r="P251" s="192">
        <f>IF(Q251&lt;0.00001,P249,Q251)</f>
        <v>0</v>
      </c>
      <c r="Q251" s="21">
        <f>IF(ISERROR(J251),0,J251)</f>
        <v>0</v>
      </c>
      <c r="R251" s="289"/>
      <c r="S251" s="289"/>
      <c r="T251" s="289"/>
      <c r="U251" s="289"/>
      <c r="V251" s="25"/>
      <c r="W251" s="25"/>
      <c r="X251" s="25"/>
      <c r="Y251" s="21"/>
      <c r="Z251" s="21"/>
      <c r="AA251" s="21"/>
      <c r="AB251" s="21"/>
      <c r="AC251" s="21"/>
      <c r="AD251" s="21"/>
      <c r="AE251" s="21"/>
      <c r="AF251" s="21"/>
      <c r="AG251" s="21"/>
      <c r="AH251" s="21"/>
      <c r="AI251" s="21"/>
      <c r="AJ251" s="21"/>
      <c r="AK251" s="21"/>
      <c r="AL251" s="21"/>
      <c r="AM251" s="21"/>
      <c r="AN251" s="21"/>
      <c r="AO251" s="21"/>
      <c r="AP251" s="21"/>
      <c r="AQ251" s="21"/>
      <c r="AR251" s="21"/>
      <c r="AS251" s="21"/>
      <c r="AT251" s="21"/>
      <c r="AV251" s="227">
        <v>2.4</v>
      </c>
      <c r="AW251" s="226" t="s">
        <v>287</v>
      </c>
    </row>
    <row r="252" spans="6:49" x14ac:dyDescent="0.2">
      <c r="F252" s="1"/>
      <c r="G252" s="507"/>
      <c r="H252" s="14"/>
      <c r="I252" s="1"/>
      <c r="J252" s="17"/>
      <c r="K252" s="176"/>
      <c r="L252" s="1"/>
      <c r="M252" s="1"/>
      <c r="N252" s="29"/>
      <c r="O252" s="192"/>
      <c r="P252" s="1"/>
      <c r="Q252" s="21" t="s">
        <v>11</v>
      </c>
      <c r="V252" s="504"/>
      <c r="W252" s="504"/>
      <c r="X252" s="25"/>
      <c r="Y252" s="21"/>
      <c r="Z252" s="21"/>
      <c r="AA252" s="21"/>
      <c r="AB252" s="21"/>
      <c r="AC252" s="21"/>
      <c r="AD252" s="21"/>
      <c r="AE252" s="21"/>
      <c r="AF252" s="21"/>
      <c r="AG252" s="21"/>
      <c r="AH252" s="21"/>
      <c r="AI252" s="21"/>
      <c r="AJ252" s="21"/>
      <c r="AK252" s="21"/>
      <c r="AL252" s="21"/>
      <c r="AM252" s="21"/>
      <c r="AN252" s="21"/>
      <c r="AO252" s="21"/>
      <c r="AP252" s="21"/>
      <c r="AQ252" s="21"/>
      <c r="AR252" s="21"/>
      <c r="AS252" s="21"/>
      <c r="AT252" s="21"/>
      <c r="AV252" s="227">
        <v>2.41</v>
      </c>
      <c r="AW252" s="226" t="s">
        <v>287</v>
      </c>
    </row>
    <row r="253" spans="6:49" x14ac:dyDescent="0.2">
      <c r="F253" s="1"/>
      <c r="G253" s="507"/>
      <c r="H253" s="15"/>
      <c r="I253" s="1"/>
      <c r="J253" s="15"/>
      <c r="K253" s="176" t="e">
        <f>J253/L253</f>
        <v>#VALUE!</v>
      </c>
      <c r="L253" s="508" t="s">
        <v>278</v>
      </c>
      <c r="M253" s="508"/>
      <c r="N253" s="192">
        <f>IF(ISERROR(K253),0,K253)</f>
        <v>0</v>
      </c>
      <c r="O253" s="192">
        <f>IF(N253&lt;0.00001,O251,N253)</f>
        <v>0</v>
      </c>
      <c r="P253" s="192">
        <f>IF(Q253&lt;0.00001,P251,Q253)</f>
        <v>0</v>
      </c>
      <c r="Q253" s="21">
        <f>IF(ISERROR(J253),0,J253)</f>
        <v>0</v>
      </c>
      <c r="V253" s="25"/>
      <c r="W253" s="25"/>
      <c r="X253" s="25"/>
      <c r="Y253" s="21"/>
      <c r="Z253" s="21"/>
      <c r="AA253" s="21"/>
      <c r="AB253" s="21"/>
      <c r="AC253" s="21"/>
      <c r="AD253" s="21"/>
      <c r="AE253" s="21"/>
      <c r="AF253" s="21"/>
      <c r="AG253" s="21"/>
      <c r="AH253" s="21"/>
      <c r="AI253" s="21"/>
      <c r="AJ253" s="21"/>
      <c r="AK253" s="21"/>
      <c r="AL253" s="21"/>
      <c r="AM253" s="21"/>
      <c r="AN253" s="21"/>
      <c r="AO253" s="21"/>
      <c r="AP253" s="21"/>
      <c r="AQ253" s="21"/>
      <c r="AR253" s="21"/>
      <c r="AS253" s="21"/>
      <c r="AT253" s="21"/>
      <c r="AV253" s="227">
        <v>2.42</v>
      </c>
      <c r="AW253" s="226" t="s">
        <v>287</v>
      </c>
    </row>
    <row r="254" spans="6:49" x14ac:dyDescent="0.2">
      <c r="F254" s="1"/>
      <c r="G254" s="507"/>
      <c r="H254" s="14"/>
      <c r="I254" s="1"/>
      <c r="J254" s="17"/>
      <c r="K254" s="176"/>
      <c r="L254" s="1"/>
      <c r="M254" s="1"/>
      <c r="N254" s="29"/>
      <c r="O254" s="35"/>
      <c r="P254" s="1"/>
      <c r="Q254" s="21"/>
      <c r="V254" s="25"/>
      <c r="W254" s="25"/>
      <c r="X254" s="25"/>
      <c r="Y254" s="21"/>
      <c r="Z254" s="21"/>
      <c r="AA254" s="21"/>
      <c r="AB254" s="21"/>
      <c r="AC254" s="21"/>
      <c r="AD254" s="21"/>
      <c r="AE254" s="21"/>
      <c r="AF254" s="21"/>
      <c r="AG254" s="21"/>
      <c r="AH254" s="21"/>
      <c r="AI254" s="21"/>
      <c r="AJ254" s="21"/>
      <c r="AK254" s="21"/>
      <c r="AL254" s="21"/>
      <c r="AM254" s="21"/>
      <c r="AN254" s="21"/>
      <c r="AO254" s="21"/>
      <c r="AP254" s="21"/>
      <c r="AQ254" s="21"/>
      <c r="AR254" s="21"/>
      <c r="AS254" s="21"/>
      <c r="AT254" s="21"/>
      <c r="AV254" s="227">
        <v>2.4300000000000002</v>
      </c>
      <c r="AW254" s="226" t="s">
        <v>287</v>
      </c>
    </row>
    <row r="255" spans="6:49" ht="12.75" customHeight="1" x14ac:dyDescent="0.2">
      <c r="F255" s="1"/>
      <c r="G255" s="507"/>
      <c r="H255" s="15" t="e">
        <v>#N/A</v>
      </c>
      <c r="I255" s="1"/>
      <c r="J255" s="15"/>
      <c r="K255" s="176" t="e">
        <f>J255/L255</f>
        <v>#VALUE!</v>
      </c>
      <c r="L255" s="508" t="s">
        <v>278</v>
      </c>
      <c r="M255" s="508"/>
      <c r="N255" s="192">
        <f>IF(ISERROR(K255),0,K255)</f>
        <v>0</v>
      </c>
      <c r="O255" s="192">
        <f>IF(N255&lt;0.00001,O253,N255)</f>
        <v>0</v>
      </c>
      <c r="P255" s="192">
        <f>IF(Q255&lt;0.00001,P253,Q255)</f>
        <v>0</v>
      </c>
      <c r="Q255" s="21">
        <f>IF(ISERROR(J255),0,J255)</f>
        <v>0</v>
      </c>
      <c r="V255" s="25"/>
      <c r="W255" s="25"/>
      <c r="X255" s="25"/>
      <c r="Y255" s="21"/>
      <c r="Z255" s="21"/>
      <c r="AA255" s="21"/>
      <c r="AB255" s="21"/>
      <c r="AC255" s="21"/>
      <c r="AD255" s="21"/>
      <c r="AE255" s="21"/>
      <c r="AF255" s="21"/>
      <c r="AG255" s="21"/>
      <c r="AH255" s="21"/>
      <c r="AI255" s="21"/>
      <c r="AJ255" s="21"/>
      <c r="AK255" s="21"/>
      <c r="AL255" s="21"/>
      <c r="AM255" s="21"/>
      <c r="AN255" s="21"/>
      <c r="AO255" s="21"/>
      <c r="AP255" s="21"/>
      <c r="AQ255" s="21"/>
      <c r="AR255" s="21"/>
      <c r="AS255" s="21"/>
      <c r="AT255" s="21"/>
      <c r="AV255" s="227">
        <v>2.44</v>
      </c>
      <c r="AW255" s="226" t="s">
        <v>287</v>
      </c>
    </row>
    <row r="256" spans="6:49" x14ac:dyDescent="0.2">
      <c r="F256" s="1"/>
      <c r="G256" s="507"/>
      <c r="H256" s="14"/>
      <c r="I256" s="1"/>
      <c r="J256" s="17"/>
      <c r="K256" s="176"/>
      <c r="L256" s="1"/>
      <c r="M256" s="1"/>
      <c r="N256" s="29"/>
      <c r="O256" s="192"/>
      <c r="P256" s="1"/>
      <c r="Q256" s="21"/>
      <c r="V256" s="25"/>
      <c r="W256" s="25"/>
      <c r="X256" s="25"/>
      <c r="Y256" s="21"/>
      <c r="Z256" s="21"/>
      <c r="AA256" s="21"/>
      <c r="AB256" s="21"/>
      <c r="AC256" s="21"/>
      <c r="AD256" s="21"/>
      <c r="AE256" s="21"/>
      <c r="AF256" s="21"/>
      <c r="AG256" s="21"/>
      <c r="AH256" s="21"/>
      <c r="AI256" s="21"/>
      <c r="AJ256" s="21"/>
      <c r="AK256" s="21"/>
      <c r="AL256" s="21"/>
      <c r="AM256" s="21"/>
      <c r="AN256" s="21"/>
      <c r="AO256" s="21"/>
      <c r="AP256" s="21"/>
      <c r="AQ256" s="21"/>
      <c r="AR256" s="21"/>
      <c r="AS256" s="21"/>
      <c r="AT256" s="21"/>
      <c r="AV256" s="227">
        <v>2.4500000000000002</v>
      </c>
      <c r="AW256" s="226" t="s">
        <v>287</v>
      </c>
    </row>
    <row r="257" spans="6:49" x14ac:dyDescent="0.2">
      <c r="F257" s="1"/>
      <c r="G257" s="507"/>
      <c r="H257" s="15" t="e">
        <v>#N/A</v>
      </c>
      <c r="I257" s="1"/>
      <c r="J257" s="15"/>
      <c r="K257" s="176" t="e">
        <f>J257/L257</f>
        <v>#VALUE!</v>
      </c>
      <c r="L257" s="508" t="s">
        <v>278</v>
      </c>
      <c r="M257" s="508"/>
      <c r="N257" s="192">
        <f>IF(ISERROR(K257),0,K257)</f>
        <v>0</v>
      </c>
      <c r="O257" s="35">
        <f>IF(N257&lt;0.00001,O255,N257)</f>
        <v>0</v>
      </c>
      <c r="P257" s="192">
        <f>IF(Q257&lt;0.00001,P255,Q257)</f>
        <v>0</v>
      </c>
      <c r="Q257" s="21">
        <f>IF(ISERROR(J257),0,J257)</f>
        <v>0</v>
      </c>
      <c r="R257" s="25"/>
      <c r="S257" s="164" t="s">
        <v>17</v>
      </c>
      <c r="T257" s="25">
        <f>MAX(J241:J261)</f>
        <v>0</v>
      </c>
      <c r="U257" s="25" t="s">
        <v>191</v>
      </c>
      <c r="V257" s="25"/>
      <c r="W257" s="25"/>
      <c r="X257" s="25"/>
      <c r="Y257" s="21"/>
      <c r="Z257" s="21"/>
      <c r="AA257" s="21"/>
      <c r="AB257" s="21"/>
      <c r="AC257" s="21"/>
      <c r="AD257" s="21"/>
      <c r="AE257" s="21"/>
      <c r="AF257" s="21"/>
      <c r="AG257" s="21"/>
      <c r="AH257" s="21"/>
      <c r="AI257" s="21"/>
      <c r="AJ257" s="21"/>
      <c r="AK257" s="21"/>
      <c r="AL257" s="21"/>
      <c r="AM257" s="21"/>
      <c r="AN257" s="21"/>
      <c r="AO257" s="21"/>
      <c r="AP257" s="21"/>
      <c r="AQ257" s="21"/>
      <c r="AR257" s="21"/>
      <c r="AS257" s="21"/>
      <c r="AT257" s="21"/>
      <c r="AV257" s="227">
        <v>2.46</v>
      </c>
      <c r="AW257" s="226" t="s">
        <v>287</v>
      </c>
    </row>
    <row r="258" spans="6:49" x14ac:dyDescent="0.2">
      <c r="F258" s="1"/>
      <c r="G258" s="507"/>
      <c r="H258" s="14"/>
      <c r="I258" s="1"/>
      <c r="J258" s="17"/>
      <c r="K258" s="176"/>
      <c r="L258" s="1"/>
      <c r="M258" s="1"/>
      <c r="N258" s="29"/>
      <c r="O258" s="192"/>
      <c r="P258" s="1"/>
      <c r="Q258" s="21"/>
      <c r="R258" s="25"/>
      <c r="S258" s="25"/>
      <c r="T258" s="25">
        <f>J241</f>
        <v>0</v>
      </c>
      <c r="U258" s="25" t="s">
        <v>190</v>
      </c>
      <c r="V258" s="25"/>
      <c r="W258" s="25"/>
      <c r="X258" s="25"/>
      <c r="Y258" s="21"/>
      <c r="Z258" s="21"/>
      <c r="AA258" s="21"/>
      <c r="AB258" s="21"/>
      <c r="AC258" s="21"/>
      <c r="AD258" s="21"/>
      <c r="AE258" s="21"/>
      <c r="AF258" s="21"/>
      <c r="AG258" s="21"/>
      <c r="AH258" s="21"/>
      <c r="AI258" s="21"/>
      <c r="AJ258" s="21"/>
      <c r="AK258" s="21"/>
      <c r="AL258" s="21"/>
      <c r="AM258" s="21"/>
      <c r="AN258" s="21"/>
      <c r="AO258" s="21"/>
      <c r="AP258" s="21"/>
      <c r="AQ258" s="21"/>
      <c r="AR258" s="21"/>
      <c r="AS258" s="21"/>
      <c r="AT258" s="21"/>
      <c r="AV258" s="227">
        <v>2.4700000000000002</v>
      </c>
      <c r="AW258" s="226" t="s">
        <v>287</v>
      </c>
    </row>
    <row r="259" spans="6:49" ht="12.75" customHeight="1" x14ac:dyDescent="0.2">
      <c r="F259" s="1"/>
      <c r="G259" s="507"/>
      <c r="H259" s="15" t="e">
        <v>#N/A</v>
      </c>
      <c r="I259" s="1"/>
      <c r="J259" s="15"/>
      <c r="K259" s="176" t="e">
        <f>J259/L259</f>
        <v>#VALUE!</v>
      </c>
      <c r="L259" s="508" t="s">
        <v>278</v>
      </c>
      <c r="M259" s="508"/>
      <c r="N259" s="192">
        <f>IF(ISERROR(K259),0,K259)</f>
        <v>0</v>
      </c>
      <c r="O259" s="192">
        <f>IF(N259&lt;0.00001,O257,N259)</f>
        <v>0</v>
      </c>
      <c r="P259" s="192">
        <f>IF(Q259&lt;0.00001,P257,Q259)</f>
        <v>0</v>
      </c>
      <c r="Q259" s="21">
        <f>IF(ISERROR(J259),0,J259)</f>
        <v>0</v>
      </c>
      <c r="R259" s="25" t="str">
        <f>IF(OR(J243&gt;J263,J245&gt;J263,J247&gt;J263,J249&gt;J263,J251&gt;J263,J253&gt;J263,J255&gt;J263,J257&gt;J263,J259&gt;J263,J261&gt;J263),"on track","lagging behind")</f>
        <v>lagging behind</v>
      </c>
      <c r="S259" s="25"/>
      <c r="T259" s="25">
        <f>J263</f>
        <v>10</v>
      </c>
      <c r="U259" s="25" t="s">
        <v>82</v>
      </c>
      <c r="V259" s="25"/>
      <c r="W259" s="25"/>
      <c r="X259" s="25"/>
      <c r="Y259" s="21"/>
      <c r="Z259" s="21"/>
      <c r="AA259" s="21"/>
      <c r="AB259" s="21"/>
      <c r="AC259" s="21"/>
      <c r="AD259" s="21"/>
      <c r="AE259" s="21"/>
      <c r="AF259" s="21"/>
      <c r="AG259" s="21"/>
      <c r="AH259" s="21"/>
      <c r="AI259" s="21"/>
      <c r="AJ259" s="21"/>
      <c r="AK259" s="21"/>
      <c r="AL259" s="21"/>
      <c r="AM259" s="21"/>
      <c r="AN259" s="21"/>
      <c r="AO259" s="21"/>
      <c r="AP259" s="21"/>
      <c r="AQ259" s="21"/>
      <c r="AR259" s="21"/>
      <c r="AS259" s="21"/>
      <c r="AT259" s="21"/>
      <c r="AV259" s="227">
        <v>2.48</v>
      </c>
      <c r="AW259" s="226" t="s">
        <v>287</v>
      </c>
    </row>
    <row r="260" spans="6:49" x14ac:dyDescent="0.2">
      <c r="F260" s="1"/>
      <c r="G260" s="507"/>
      <c r="H260" s="14"/>
      <c r="I260" s="1"/>
      <c r="J260" s="17"/>
      <c r="K260" s="176"/>
      <c r="L260" s="1"/>
      <c r="M260" s="1"/>
      <c r="N260" s="29"/>
      <c r="O260" s="35"/>
      <c r="P260" s="1"/>
      <c r="Q260" s="21"/>
      <c r="R260" s="25"/>
      <c r="S260" s="25"/>
      <c r="T260" s="25">
        <f>T259-T258</f>
        <v>10</v>
      </c>
      <c r="U260" s="25" t="s">
        <v>273</v>
      </c>
      <c r="V260" s="25"/>
      <c r="W260" s="25"/>
      <c r="X260" s="25"/>
      <c r="Y260" s="21"/>
      <c r="Z260" s="21"/>
      <c r="AA260" s="21"/>
      <c r="AB260" s="21"/>
      <c r="AC260" s="21"/>
      <c r="AD260" s="21"/>
      <c r="AE260" s="21"/>
      <c r="AF260" s="21"/>
      <c r="AG260" s="21"/>
      <c r="AH260" s="21"/>
      <c r="AI260" s="21"/>
      <c r="AJ260" s="21"/>
      <c r="AK260" s="21"/>
      <c r="AL260" s="21"/>
      <c r="AM260" s="21"/>
      <c r="AN260" s="21"/>
      <c r="AO260" s="21"/>
      <c r="AP260" s="21"/>
      <c r="AQ260" s="21"/>
      <c r="AR260" s="21"/>
      <c r="AS260" s="21"/>
      <c r="AT260" s="21"/>
      <c r="AV260" s="227">
        <v>2.4900000000000002</v>
      </c>
      <c r="AW260" s="226" t="s">
        <v>287</v>
      </c>
    </row>
    <row r="261" spans="6:49" x14ac:dyDescent="0.2">
      <c r="F261" s="1"/>
      <c r="G261" s="507"/>
      <c r="H261" s="15" t="e">
        <v>#N/A</v>
      </c>
      <c r="I261" s="1"/>
      <c r="J261" s="15"/>
      <c r="K261" s="176" t="e">
        <f>J261/L261</f>
        <v>#VALUE!</v>
      </c>
      <c r="L261" s="508" t="s">
        <v>278</v>
      </c>
      <c r="M261" s="508"/>
      <c r="N261" s="192">
        <f>IF(ISERROR(K261),0,K261)</f>
        <v>0</v>
      </c>
      <c r="O261" s="192">
        <f>IF(N261&lt;0.00001,O259,N261)</f>
        <v>0</v>
      </c>
      <c r="P261" s="192">
        <f>IF(Q261&lt;0.00001,P259,Q261)</f>
        <v>0</v>
      </c>
      <c r="Q261" s="21">
        <f>IF(ISERROR(J261),0,J261)</f>
        <v>0</v>
      </c>
      <c r="R261" s="25"/>
      <c r="S261" s="25"/>
      <c r="T261" s="163">
        <f>T257/T260</f>
        <v>0</v>
      </c>
      <c r="U261" s="25" t="s">
        <v>108</v>
      </c>
      <c r="V261" s="25"/>
      <c r="W261" s="25"/>
      <c r="X261" s="25"/>
      <c r="Y261" s="21"/>
      <c r="Z261" s="21"/>
      <c r="AA261" s="21"/>
      <c r="AB261" s="21"/>
      <c r="AC261" s="21"/>
      <c r="AD261" s="21"/>
      <c r="AE261" s="21"/>
      <c r="AF261" s="21"/>
      <c r="AG261" s="21"/>
      <c r="AH261" s="21"/>
      <c r="AI261" s="21"/>
      <c r="AJ261" s="21"/>
      <c r="AK261" s="21"/>
      <c r="AL261" s="21"/>
      <c r="AM261" s="21"/>
      <c r="AN261" s="21"/>
      <c r="AO261" s="21"/>
      <c r="AP261" s="21"/>
      <c r="AQ261" s="21"/>
      <c r="AR261" s="21"/>
      <c r="AS261" s="21"/>
      <c r="AT261" s="21"/>
      <c r="AV261" s="227">
        <v>2.5</v>
      </c>
      <c r="AW261" s="226" t="s">
        <v>287</v>
      </c>
    </row>
    <row r="262" spans="6:49" x14ac:dyDescent="0.2">
      <c r="F262" s="1"/>
      <c r="G262" s="1"/>
      <c r="H262" s="14"/>
      <c r="I262" s="1"/>
      <c r="J262" s="147"/>
      <c r="K262" s="29"/>
      <c r="L262" s="1"/>
      <c r="M262" s="1"/>
      <c r="N262" s="29"/>
      <c r="O262" s="6"/>
      <c r="P262" s="1"/>
      <c r="Q262" s="21"/>
      <c r="R262" s="298"/>
      <c r="S262" s="21"/>
      <c r="T262" s="21"/>
      <c r="U262" s="21"/>
      <c r="V262" s="25"/>
      <c r="W262" s="25"/>
      <c r="X262" s="25"/>
      <c r="Y262" s="21"/>
      <c r="Z262" s="21"/>
      <c r="AA262" s="21"/>
      <c r="AB262" s="21"/>
      <c r="AC262" s="21"/>
      <c r="AD262" s="21"/>
      <c r="AE262" s="21"/>
      <c r="AF262" s="21"/>
      <c r="AG262" s="21"/>
      <c r="AH262" s="21"/>
      <c r="AI262" s="21"/>
      <c r="AJ262" s="21"/>
      <c r="AK262" s="21"/>
      <c r="AL262" s="21"/>
      <c r="AM262" s="21"/>
      <c r="AN262" s="21"/>
      <c r="AO262" s="21"/>
      <c r="AP262" s="21"/>
      <c r="AQ262" s="21"/>
      <c r="AR262" s="21"/>
      <c r="AS262" s="21"/>
      <c r="AT262" s="21"/>
      <c r="AV262" s="227">
        <v>2.5099999999999998</v>
      </c>
      <c r="AW262" s="226" t="s">
        <v>287</v>
      </c>
    </row>
    <row r="263" spans="6:49" x14ac:dyDescent="0.2">
      <c r="F263" s="1"/>
      <c r="G263" s="231" t="s">
        <v>275</v>
      </c>
      <c r="H263" s="179">
        <f>VLOOKUP(G230,Data!$A$3:$BE$35,10,FALSE)</f>
        <v>43466</v>
      </c>
      <c r="I263" s="232" t="s">
        <v>274</v>
      </c>
      <c r="J263" s="181">
        <f>VLOOKUP(G230,Data!$A$3:$BE$35,14,FALSE)</f>
        <v>10</v>
      </c>
      <c r="K263" s="1"/>
      <c r="L263" s="321"/>
      <c r="M263" s="321"/>
      <c r="N263" s="321"/>
      <c r="O263" s="321"/>
      <c r="P263" s="1"/>
      <c r="Q263" s="21"/>
      <c r="R263" s="21"/>
      <c r="S263" s="21"/>
      <c r="T263" s="21"/>
      <c r="U263" s="21"/>
      <c r="V263" s="25"/>
      <c r="W263" s="25"/>
      <c r="X263" s="25"/>
      <c r="Y263" s="21"/>
      <c r="Z263" s="21"/>
      <c r="AA263" s="21"/>
      <c r="AB263" s="21"/>
      <c r="AC263" s="21"/>
      <c r="AD263" s="21"/>
      <c r="AE263" s="21"/>
      <c r="AF263" s="21"/>
      <c r="AG263" s="21"/>
      <c r="AH263" s="21"/>
      <c r="AI263" s="21"/>
      <c r="AJ263" s="21"/>
      <c r="AK263" s="21"/>
      <c r="AL263" s="21"/>
      <c r="AM263" s="21"/>
      <c r="AN263" s="21"/>
      <c r="AO263" s="21"/>
      <c r="AP263" s="21"/>
      <c r="AQ263" s="21"/>
      <c r="AR263" s="21"/>
      <c r="AS263" s="21"/>
      <c r="AT263" s="21"/>
      <c r="AV263" s="227">
        <v>2.52</v>
      </c>
      <c r="AW263" s="226" t="s">
        <v>287</v>
      </c>
    </row>
    <row r="264" spans="6:49" x14ac:dyDescent="0.2">
      <c r="F264" s="1"/>
      <c r="G264" s="1"/>
      <c r="H264" s="1"/>
      <c r="I264" s="1"/>
      <c r="J264" s="167"/>
      <c r="K264" s="1"/>
      <c r="L264" s="1"/>
      <c r="M264" s="1"/>
      <c r="N264" s="1"/>
      <c r="O264" s="1"/>
      <c r="P264" s="1"/>
      <c r="Q264" s="21"/>
      <c r="R264" s="21"/>
      <c r="S264" s="21"/>
      <c r="T264" s="21"/>
      <c r="U264" s="21"/>
      <c r="V264" s="25"/>
      <c r="W264" s="25"/>
      <c r="X264" s="25"/>
      <c r="Y264" s="21"/>
      <c r="Z264" s="21"/>
      <c r="AA264" s="21"/>
      <c r="AB264" s="21"/>
      <c r="AC264" s="21"/>
      <c r="AD264" s="21"/>
      <c r="AE264" s="21"/>
      <c r="AF264" s="21"/>
      <c r="AG264" s="21"/>
      <c r="AH264" s="21"/>
      <c r="AI264" s="21"/>
      <c r="AJ264" s="21"/>
      <c r="AK264" s="21"/>
      <c r="AL264" s="21"/>
      <c r="AM264" s="21"/>
      <c r="AN264" s="21"/>
      <c r="AO264" s="21"/>
      <c r="AP264" s="21"/>
      <c r="AQ264" s="21"/>
      <c r="AR264" s="21"/>
      <c r="AS264" s="21"/>
      <c r="AT264" s="21"/>
      <c r="AV264" s="227">
        <v>2.5299999999999998</v>
      </c>
      <c r="AW264" s="226" t="s">
        <v>287</v>
      </c>
    </row>
    <row r="265" spans="6:49" x14ac:dyDescent="0.2">
      <c r="F265" s="1"/>
      <c r="G265" s="1"/>
      <c r="H265" s="1"/>
      <c r="I265" s="1"/>
      <c r="J265" s="147"/>
      <c r="K265" s="1"/>
      <c r="L265" s="1"/>
      <c r="M265" s="1"/>
      <c r="N265" s="1"/>
      <c r="O265" s="1"/>
      <c r="P265" s="1"/>
      <c r="Q265" s="21"/>
      <c r="R265" s="298"/>
      <c r="S265" s="298"/>
      <c r="T265" s="298"/>
      <c r="U265" s="21"/>
      <c r="V265" s="21"/>
      <c r="W265" s="21"/>
      <c r="X265" s="21"/>
      <c r="Y265" s="21"/>
      <c r="Z265" s="21"/>
      <c r="AA265" s="21"/>
      <c r="AB265" s="21"/>
      <c r="AC265" s="21"/>
      <c r="AD265" s="21"/>
      <c r="AE265" s="21"/>
      <c r="AF265" s="21"/>
      <c r="AG265" s="21"/>
      <c r="AH265" s="21"/>
      <c r="AI265" s="21"/>
      <c r="AJ265" s="21"/>
      <c r="AK265" s="21"/>
      <c r="AL265" s="21"/>
      <c r="AM265" s="21"/>
      <c r="AN265" s="21"/>
      <c r="AO265" s="21"/>
      <c r="AP265" s="21"/>
      <c r="AQ265" s="21"/>
      <c r="AR265" s="21"/>
      <c r="AS265" s="21"/>
      <c r="AT265" s="21"/>
      <c r="AV265" s="227">
        <v>2.54</v>
      </c>
      <c r="AW265" s="226" t="s">
        <v>287</v>
      </c>
    </row>
    <row r="266" spans="6:49" x14ac:dyDescent="0.2">
      <c r="F266" s="1"/>
      <c r="G266" s="1"/>
      <c r="H266" s="14"/>
      <c r="I266" s="1"/>
      <c r="J266" s="1"/>
      <c r="K266" s="1"/>
      <c r="L266" s="1"/>
      <c r="M266" s="1"/>
      <c r="N266" s="1"/>
      <c r="O266" s="1"/>
      <c r="P266" s="1"/>
      <c r="Q266" s="21"/>
      <c r="R266" s="21"/>
      <c r="S266" s="120"/>
      <c r="T266" s="21"/>
      <c r="U266" s="21"/>
      <c r="V266" s="21"/>
      <c r="W266" s="21"/>
      <c r="X266" s="21"/>
      <c r="Y266" s="21"/>
      <c r="Z266" s="21"/>
      <c r="AA266" s="21"/>
      <c r="AB266" s="21"/>
      <c r="AC266" s="21"/>
      <c r="AD266" s="21"/>
      <c r="AE266" s="21"/>
      <c r="AF266" s="21"/>
      <c r="AG266" s="21"/>
      <c r="AH266" s="21"/>
      <c r="AI266" s="21"/>
      <c r="AJ266" s="21"/>
      <c r="AK266" s="21"/>
      <c r="AL266" s="21"/>
      <c r="AM266" s="21"/>
      <c r="AN266" s="21"/>
      <c r="AO266" s="21"/>
      <c r="AP266" s="21"/>
      <c r="AQ266" s="21"/>
      <c r="AR266" s="21"/>
      <c r="AS266" s="21"/>
      <c r="AT266" s="21"/>
      <c r="AV266" s="227">
        <v>2.5499999999999998</v>
      </c>
      <c r="AW266" s="226" t="s">
        <v>287</v>
      </c>
    </row>
    <row r="267" spans="6:49" ht="14.25" x14ac:dyDescent="0.2">
      <c r="F267" s="1"/>
      <c r="G267" s="1"/>
      <c r="H267" s="35">
        <f>P261</f>
        <v>0</v>
      </c>
      <c r="I267" s="6" t="s">
        <v>109</v>
      </c>
      <c r="J267" s="187">
        <f ca="1">TODAY()</f>
        <v>42845</v>
      </c>
      <c r="K267" s="505">
        <f>VLOOKUP(G230,Data!$A$3:$BE$35,53,FALSE)</f>
        <v>0</v>
      </c>
      <c r="L267" s="506"/>
      <c r="M267" s="506"/>
      <c r="N267" s="8"/>
      <c r="O267" s="1"/>
      <c r="P267" s="1"/>
      <c r="Q267" s="21"/>
      <c r="R267" s="298"/>
      <c r="S267" s="21"/>
      <c r="T267" s="21"/>
      <c r="U267" s="21"/>
      <c r="V267" s="21"/>
      <c r="W267" s="21"/>
      <c r="X267" s="21"/>
      <c r="Y267" s="21"/>
      <c r="Z267" s="21"/>
      <c r="AA267" s="21"/>
      <c r="AB267" s="21"/>
      <c r="AC267" s="21"/>
      <c r="AD267" s="21"/>
      <c r="AE267" s="21"/>
      <c r="AF267" s="21"/>
      <c r="AG267" s="21"/>
      <c r="AH267" s="21"/>
      <c r="AI267" s="21"/>
      <c r="AJ267" s="21"/>
      <c r="AK267" s="21"/>
      <c r="AL267" s="21"/>
      <c r="AM267" s="21"/>
      <c r="AN267" s="21"/>
      <c r="AO267" s="21"/>
      <c r="AP267" s="21"/>
      <c r="AQ267" s="21"/>
      <c r="AR267" s="21"/>
      <c r="AS267" s="21"/>
      <c r="AT267" s="21"/>
      <c r="AV267" s="227">
        <v>2.56</v>
      </c>
      <c r="AW267" s="226" t="s">
        <v>287</v>
      </c>
    </row>
    <row r="268" spans="6:49" ht="14.25" x14ac:dyDescent="0.2">
      <c r="F268" s="1"/>
      <c r="G268" s="1"/>
      <c r="H268" s="1"/>
      <c r="I268" s="1"/>
      <c r="J268" s="188"/>
      <c r="K268" s="138">
        <f>K267</f>
        <v>0</v>
      </c>
      <c r="L268" s="1"/>
      <c r="M268" s="1"/>
      <c r="N268" s="8"/>
      <c r="O268" s="1"/>
      <c r="P268" s="1"/>
      <c r="Q268" s="21"/>
      <c r="R268" s="21"/>
      <c r="S268" s="21"/>
      <c r="T268" s="21"/>
      <c r="U268" s="21"/>
      <c r="V268" s="21"/>
      <c r="W268" s="21"/>
      <c r="X268" s="21"/>
      <c r="Y268" s="21"/>
      <c r="Z268" s="21"/>
      <c r="AA268" s="21"/>
      <c r="AB268" s="21"/>
      <c r="AC268" s="21"/>
      <c r="AD268" s="21"/>
      <c r="AE268" s="21"/>
      <c r="AF268" s="21"/>
      <c r="AG268" s="21"/>
      <c r="AH268" s="21"/>
      <c r="AI268" s="21"/>
      <c r="AJ268" s="21"/>
      <c r="AK268" s="21"/>
      <c r="AL268" s="21"/>
      <c r="AM268" s="21"/>
      <c r="AN268" s="21"/>
      <c r="AO268" s="21"/>
      <c r="AP268" s="21"/>
      <c r="AQ268" s="21"/>
      <c r="AR268" s="21"/>
      <c r="AS268" s="21"/>
      <c r="AT268" s="21"/>
      <c r="AV268" s="227">
        <v>2.57</v>
      </c>
      <c r="AW268" s="226" t="s">
        <v>287</v>
      </c>
    </row>
    <row r="269" spans="6:49" ht="14.25" x14ac:dyDescent="0.2">
      <c r="F269" s="1"/>
      <c r="G269" s="1"/>
      <c r="H269" s="305">
        <f>O261</f>
        <v>0</v>
      </c>
      <c r="I269" s="6" t="s">
        <v>101</v>
      </c>
      <c r="J269" s="187">
        <f ca="1">TODAY()</f>
        <v>42845</v>
      </c>
      <c r="K269" s="510" t="str">
        <f>VLOOKUP(H269,$AV$8:$AW$311,2,TRUE)</f>
        <v>(no data)</v>
      </c>
      <c r="L269" s="510"/>
      <c r="M269" s="510"/>
      <c r="N269" s="8"/>
      <c r="O269" s="189"/>
      <c r="P269" s="1"/>
      <c r="Q269" s="21"/>
      <c r="R269" s="21"/>
      <c r="S269" s="21"/>
      <c r="T269" s="21"/>
      <c r="U269" s="21"/>
      <c r="V269" s="21"/>
      <c r="W269" s="21"/>
      <c r="X269" s="21"/>
      <c r="Y269" s="21"/>
      <c r="Z269" s="21"/>
      <c r="AA269" s="21"/>
      <c r="AB269" s="21"/>
      <c r="AC269" s="21"/>
      <c r="AD269" s="21"/>
      <c r="AE269" s="21"/>
      <c r="AF269" s="21"/>
      <c r="AG269" s="21"/>
      <c r="AH269" s="21"/>
      <c r="AI269" s="21"/>
      <c r="AJ269" s="21"/>
      <c r="AK269" s="21"/>
      <c r="AL269" s="21"/>
      <c r="AM269" s="21"/>
      <c r="AN269" s="21"/>
      <c r="AO269" s="21"/>
      <c r="AP269" s="21"/>
      <c r="AQ269" s="21"/>
      <c r="AR269" s="21"/>
      <c r="AS269" s="21"/>
      <c r="AT269" s="21"/>
      <c r="AV269" s="227">
        <v>2.58</v>
      </c>
      <c r="AW269" s="226" t="s">
        <v>287</v>
      </c>
    </row>
    <row r="270" spans="6:49" x14ac:dyDescent="0.2">
      <c r="F270" s="1"/>
      <c r="G270" s="6"/>
      <c r="H270" s="1"/>
      <c r="I270" s="1"/>
      <c r="J270" s="1"/>
      <c r="K270" s="1"/>
      <c r="L270" s="1"/>
      <c r="M270" s="1"/>
      <c r="N270" s="1"/>
      <c r="O270" s="35"/>
      <c r="P270" s="1"/>
      <c r="Q270" s="21" t="s">
        <v>11</v>
      </c>
      <c r="R270" s="298"/>
      <c r="S270" s="298"/>
      <c r="T270" s="298"/>
      <c r="U270" s="21"/>
      <c r="V270" s="21"/>
      <c r="W270" s="21"/>
      <c r="X270" s="21"/>
      <c r="Y270" s="21"/>
      <c r="Z270" s="21"/>
      <c r="AA270" s="21"/>
      <c r="AB270" s="21"/>
      <c r="AC270" s="21"/>
      <c r="AD270" s="21"/>
      <c r="AE270" s="21"/>
      <c r="AF270" s="21"/>
      <c r="AG270" s="21"/>
      <c r="AH270" s="21"/>
      <c r="AI270" s="21"/>
      <c r="AJ270" s="21"/>
      <c r="AK270" s="21"/>
      <c r="AL270" s="21"/>
      <c r="AM270" s="21"/>
      <c r="AN270" s="21"/>
      <c r="AO270" s="21"/>
      <c r="AP270" s="21"/>
      <c r="AQ270" s="21"/>
      <c r="AR270" s="21"/>
      <c r="AS270" s="21"/>
      <c r="AT270" s="21"/>
      <c r="AV270" s="227">
        <v>2.59</v>
      </c>
      <c r="AW270" s="226" t="s">
        <v>287</v>
      </c>
    </row>
    <row r="271" spans="6:49" x14ac:dyDescent="0.2">
      <c r="F271" s="1"/>
      <c r="G271" s="1"/>
      <c r="H271"/>
      <c r="I271" s="1"/>
      <c r="J271" s="1"/>
      <c r="K271" s="1"/>
      <c r="L271" s="1"/>
      <c r="M271" s="1"/>
      <c r="N271" s="1"/>
      <c r="O271" s="6"/>
      <c r="P271" s="1"/>
      <c r="Q271" s="21"/>
      <c r="R271" s="25"/>
      <c r="S271" s="25"/>
      <c r="T271" s="25"/>
      <c r="U271" s="25"/>
      <c r="V271" s="25"/>
      <c r="W271" s="25"/>
      <c r="X271" s="25"/>
      <c r="Y271" s="25"/>
      <c r="Z271" s="25"/>
      <c r="AA271" s="25"/>
      <c r="AB271" s="25"/>
      <c r="AC271" s="25"/>
      <c r="AD271" s="25"/>
      <c r="AE271" s="25"/>
      <c r="AF271" s="25"/>
      <c r="AG271" s="25"/>
      <c r="AH271" s="25"/>
      <c r="AI271" s="25"/>
      <c r="AJ271" s="25"/>
      <c r="AK271" s="25"/>
      <c r="AL271" s="25"/>
      <c r="AM271" s="21"/>
      <c r="AN271" s="21"/>
      <c r="AO271" s="21"/>
      <c r="AP271" s="21"/>
      <c r="AQ271" s="21"/>
      <c r="AR271" s="21"/>
      <c r="AS271" s="21"/>
      <c r="AT271" s="21"/>
      <c r="AV271" s="227">
        <v>2.6</v>
      </c>
      <c r="AW271" s="226" t="s">
        <v>287</v>
      </c>
    </row>
    <row r="272" spans="6:49" x14ac:dyDescent="0.2">
      <c r="Q272" s="21"/>
      <c r="R272" s="25"/>
      <c r="S272" s="25"/>
      <c r="T272" s="25"/>
      <c r="U272" s="25"/>
      <c r="V272" s="25"/>
      <c r="W272" s="25"/>
      <c r="X272" s="25"/>
      <c r="Y272" s="25"/>
      <c r="Z272" s="25"/>
      <c r="AA272" s="25"/>
      <c r="AB272" s="25"/>
      <c r="AC272" s="25"/>
      <c r="AD272" s="25"/>
      <c r="AE272" s="25"/>
      <c r="AF272" s="25"/>
      <c r="AG272" s="25"/>
      <c r="AH272" s="25"/>
      <c r="AI272" s="25"/>
      <c r="AJ272" s="25"/>
      <c r="AK272" s="25"/>
      <c r="AL272" s="25"/>
      <c r="AM272" s="21"/>
      <c r="AN272" s="21"/>
      <c r="AO272" s="21"/>
      <c r="AP272" s="21"/>
      <c r="AQ272" s="21"/>
      <c r="AR272" s="21"/>
      <c r="AS272" s="21"/>
      <c r="AT272" s="21"/>
      <c r="AV272" s="227">
        <v>2.61</v>
      </c>
      <c r="AW272" s="226" t="s">
        <v>287</v>
      </c>
    </row>
    <row r="273" spans="6:49" x14ac:dyDescent="0.2">
      <c r="F273" s="1"/>
      <c r="G273" s="12"/>
      <c r="H273" s="1"/>
      <c r="I273" s="1"/>
      <c r="J273" s="1"/>
      <c r="K273" s="1"/>
      <c r="L273" s="1"/>
      <c r="M273" s="1"/>
      <c r="N273" s="1"/>
      <c r="O273" s="1"/>
      <c r="P273" s="8"/>
      <c r="Q273" s="21"/>
      <c r="R273" s="25"/>
      <c r="S273" s="149" t="s">
        <v>141</v>
      </c>
      <c r="T273" s="149" t="s">
        <v>142</v>
      </c>
      <c r="U273" s="149" t="s">
        <v>143</v>
      </c>
      <c r="V273" s="149" t="s">
        <v>144</v>
      </c>
      <c r="W273" s="149" t="s">
        <v>145</v>
      </c>
      <c r="X273" s="149" t="s">
        <v>146</v>
      </c>
      <c r="Y273" s="149" t="s">
        <v>147</v>
      </c>
      <c r="Z273" s="149" t="s">
        <v>148</v>
      </c>
      <c r="AA273" s="149" t="s">
        <v>149</v>
      </c>
      <c r="AB273" s="149" t="s">
        <v>150</v>
      </c>
      <c r="AC273" s="149" t="s">
        <v>151</v>
      </c>
      <c r="AD273" s="149" t="s">
        <v>152</v>
      </c>
      <c r="AE273" s="149" t="s">
        <v>153</v>
      </c>
      <c r="AF273" s="149" t="s">
        <v>154</v>
      </c>
      <c r="AG273" s="149" t="s">
        <v>155</v>
      </c>
      <c r="AH273" s="149" t="s">
        <v>156</v>
      </c>
      <c r="AI273" s="149" t="s">
        <v>157</v>
      </c>
      <c r="AJ273" s="149" t="s">
        <v>158</v>
      </c>
      <c r="AK273" s="149" t="s">
        <v>159</v>
      </c>
      <c r="AL273" s="149" t="s">
        <v>160</v>
      </c>
      <c r="AM273" s="21"/>
      <c r="AN273" s="21"/>
      <c r="AO273" s="21"/>
      <c r="AP273" s="21"/>
      <c r="AQ273" s="21"/>
      <c r="AR273" s="21"/>
      <c r="AS273" s="21"/>
      <c r="AT273" s="21"/>
      <c r="AV273" s="227">
        <v>2.62</v>
      </c>
      <c r="AW273" s="226" t="s">
        <v>287</v>
      </c>
    </row>
    <row r="274" spans="6:49" x14ac:dyDescent="0.2">
      <c r="F274" s="1"/>
      <c r="G274" s="12"/>
      <c r="H274" s="1"/>
      <c r="I274" s="1"/>
      <c r="J274" s="1"/>
      <c r="K274" s="1"/>
      <c r="L274" s="1"/>
      <c r="M274" s="1"/>
      <c r="N274" s="1"/>
      <c r="O274" s="1"/>
      <c r="P274" s="8"/>
      <c r="Q274" s="21"/>
      <c r="R274" s="149" t="s">
        <v>29</v>
      </c>
      <c r="S274" s="149">
        <f>H243</f>
        <v>0</v>
      </c>
      <c r="T274" s="149">
        <f>H245</f>
        <v>0</v>
      </c>
      <c r="U274" s="149">
        <f>H247</f>
        <v>0</v>
      </c>
      <c r="V274" s="149">
        <f>H249</f>
        <v>0</v>
      </c>
      <c r="W274" s="149" t="e">
        <f>H251</f>
        <v>#N/A</v>
      </c>
      <c r="X274" s="149">
        <f>H253</f>
        <v>0</v>
      </c>
      <c r="Y274" s="149" t="e">
        <f>H255</f>
        <v>#N/A</v>
      </c>
      <c r="Z274" s="149" t="e">
        <f>H257</f>
        <v>#N/A</v>
      </c>
      <c r="AA274" s="149" t="e">
        <f>H259</f>
        <v>#N/A</v>
      </c>
      <c r="AB274" s="149" t="e">
        <f>H261</f>
        <v>#N/A</v>
      </c>
      <c r="AC274" s="149">
        <f>J243</f>
        <v>0</v>
      </c>
      <c r="AD274" s="149">
        <f>J245</f>
        <v>0</v>
      </c>
      <c r="AE274" s="149">
        <f>J247</f>
        <v>0</v>
      </c>
      <c r="AF274" s="149">
        <f>J249</f>
        <v>0</v>
      </c>
      <c r="AG274" s="149">
        <f>J251</f>
        <v>0</v>
      </c>
      <c r="AH274" s="149">
        <f>J253</f>
        <v>0</v>
      </c>
      <c r="AI274" s="149">
        <f>J255</f>
        <v>0</v>
      </c>
      <c r="AJ274" s="149">
        <f>J257</f>
        <v>0</v>
      </c>
      <c r="AK274" s="149">
        <f>J259</f>
        <v>0</v>
      </c>
      <c r="AL274" s="149">
        <f>J261</f>
        <v>0</v>
      </c>
      <c r="AM274" s="21"/>
      <c r="AN274" s="21"/>
      <c r="AO274" s="21" t="s">
        <v>260</v>
      </c>
      <c r="AP274" s="21">
        <v>259</v>
      </c>
      <c r="AQ274" s="21"/>
      <c r="AR274" s="21" t="str">
        <f>CONCATENATE("=",AO274,AP274)</f>
        <v>=J259</v>
      </c>
      <c r="AS274" s="21" t="s">
        <v>227</v>
      </c>
      <c r="AT274" s="21"/>
      <c r="AV274" s="227">
        <v>2.63</v>
      </c>
      <c r="AW274" s="226" t="s">
        <v>287</v>
      </c>
    </row>
    <row r="275" spans="6:49" x14ac:dyDescent="0.2">
      <c r="F275" s="1"/>
      <c r="G275" s="456" t="str">
        <f>Data!BE4</f>
        <v>Result 1 - Example: Political frameworks for enhancing adaptive capacity of coastal communities are set up at various levels and instruments for their implementation are available</v>
      </c>
      <c r="H275" s="456"/>
      <c r="I275" s="456"/>
      <c r="J275" s="456"/>
      <c r="K275" s="456"/>
      <c r="L275" s="456"/>
      <c r="M275" s="456"/>
      <c r="N275" s="456"/>
      <c r="O275" s="456"/>
      <c r="P275" s="8"/>
      <c r="Q275" s="21"/>
      <c r="R275" s="149" t="s">
        <v>30</v>
      </c>
      <c r="S275" s="149" t="e">
        <f>H292</f>
        <v>#N/A</v>
      </c>
      <c r="T275" s="149" t="e">
        <f>H294</f>
        <v>#N/A</v>
      </c>
      <c r="U275" s="149" t="e">
        <f>H296</f>
        <v>#N/A</v>
      </c>
      <c r="V275" s="149" t="e">
        <f>H298</f>
        <v>#N/A</v>
      </c>
      <c r="W275" s="149" t="e">
        <f>H300</f>
        <v>#N/A</v>
      </c>
      <c r="X275" s="149" t="e">
        <f>H302</f>
        <v>#N/A</v>
      </c>
      <c r="Y275" s="149" t="e">
        <f>H304</f>
        <v>#N/A</v>
      </c>
      <c r="Z275" s="149" t="e">
        <f>H306</f>
        <v>#N/A</v>
      </c>
      <c r="AA275" s="149" t="e">
        <f>H308</f>
        <v>#N/A</v>
      </c>
      <c r="AB275" s="149" t="e">
        <f>H310</f>
        <v>#N/A</v>
      </c>
      <c r="AC275" s="149">
        <f>J292</f>
        <v>0</v>
      </c>
      <c r="AD275" s="149" t="e">
        <f>J294</f>
        <v>#N/A</v>
      </c>
      <c r="AE275" s="149" t="e">
        <f>J296</f>
        <v>#N/A</v>
      </c>
      <c r="AF275" s="149" t="e">
        <f>J298</f>
        <v>#N/A</v>
      </c>
      <c r="AG275" s="149" t="e">
        <f>J300</f>
        <v>#N/A</v>
      </c>
      <c r="AH275" s="149" t="e">
        <f>J302</f>
        <v>#N/A</v>
      </c>
      <c r="AI275" s="149">
        <f>J304</f>
        <v>0</v>
      </c>
      <c r="AJ275" s="149">
        <f>J306</f>
        <v>0</v>
      </c>
      <c r="AK275" s="149" t="e">
        <f>J308</f>
        <v>#N/A</v>
      </c>
      <c r="AL275" s="149" t="e">
        <f>J310</f>
        <v>#N/A</v>
      </c>
      <c r="AM275" s="21"/>
      <c r="AN275" s="21"/>
      <c r="AO275" s="21" t="s">
        <v>260</v>
      </c>
      <c r="AP275" s="21">
        <f>AP274+AQ275</f>
        <v>308</v>
      </c>
      <c r="AQ275" s="21">
        <v>49</v>
      </c>
      <c r="AR275" s="21" t="str">
        <f t="shared" ref="AR275:AR306" si="0">CONCATENATE("=",AO275,AP275)</f>
        <v>=J308</v>
      </c>
      <c r="AS275" s="21" t="s">
        <v>228</v>
      </c>
      <c r="AT275" s="21"/>
      <c r="AV275" s="227">
        <v>2.64</v>
      </c>
      <c r="AW275" s="226" t="s">
        <v>287</v>
      </c>
    </row>
    <row r="276" spans="6:49" x14ac:dyDescent="0.2">
      <c r="F276" s="1"/>
      <c r="G276" s="456"/>
      <c r="H276" s="456"/>
      <c r="I276" s="456"/>
      <c r="J276" s="456"/>
      <c r="K276" s="456"/>
      <c r="L276" s="456"/>
      <c r="M276" s="456"/>
      <c r="N276" s="456"/>
      <c r="O276" s="456"/>
      <c r="P276" s="8"/>
      <c r="Q276" s="21"/>
      <c r="R276" s="149" t="s">
        <v>31</v>
      </c>
      <c r="S276" s="149" t="e">
        <f>H341</f>
        <v>#N/A</v>
      </c>
      <c r="T276" s="149" t="e">
        <f>H343</f>
        <v>#N/A</v>
      </c>
      <c r="U276" s="149" t="e">
        <f>H345</f>
        <v>#N/A</v>
      </c>
      <c r="V276" s="149" t="e">
        <f>H347</f>
        <v>#N/A</v>
      </c>
      <c r="W276" s="149" t="e">
        <f>H349</f>
        <v>#N/A</v>
      </c>
      <c r="X276" s="149" t="e">
        <f>H351</f>
        <v>#N/A</v>
      </c>
      <c r="Y276" s="149" t="e">
        <f>H353</f>
        <v>#N/A</v>
      </c>
      <c r="Z276" s="149" t="e">
        <f>H355</f>
        <v>#N/A</v>
      </c>
      <c r="AA276" s="149" t="e">
        <f>H357</f>
        <v>#N/A</v>
      </c>
      <c r="AB276" s="149" t="e">
        <f>H359</f>
        <v>#N/A</v>
      </c>
      <c r="AC276" s="149">
        <f>J341</f>
        <v>0</v>
      </c>
      <c r="AD276" s="149">
        <f>J343</f>
        <v>0</v>
      </c>
      <c r="AE276" s="149">
        <f>J345</f>
        <v>0</v>
      </c>
      <c r="AF276" s="149">
        <f>J347</f>
        <v>0</v>
      </c>
      <c r="AG276" s="149">
        <f>J349</f>
        <v>0</v>
      </c>
      <c r="AH276" s="149" t="e">
        <f>J351</f>
        <v>#N/A</v>
      </c>
      <c r="AI276" s="149" t="e">
        <f>J353</f>
        <v>#N/A</v>
      </c>
      <c r="AJ276" s="149" t="e">
        <f>J355</f>
        <v>#N/A</v>
      </c>
      <c r="AK276" s="149" t="e">
        <f>J357</f>
        <v>#N/A</v>
      </c>
      <c r="AL276" s="149" t="e">
        <f>J359</f>
        <v>#N/A</v>
      </c>
      <c r="AM276" s="21"/>
      <c r="AN276" s="21"/>
      <c r="AO276" s="21" t="s">
        <v>260</v>
      </c>
      <c r="AP276" s="21">
        <f t="shared" ref="AP276:AP306" si="1">AP275+AQ276</f>
        <v>357</v>
      </c>
      <c r="AQ276" s="21">
        <v>49</v>
      </c>
      <c r="AR276" s="21" t="str">
        <f t="shared" si="0"/>
        <v>=J357</v>
      </c>
      <c r="AS276" s="21" t="s">
        <v>229</v>
      </c>
      <c r="AT276" s="21"/>
      <c r="AV276" s="227">
        <v>2.65</v>
      </c>
      <c r="AW276" s="226" t="s">
        <v>287</v>
      </c>
    </row>
    <row r="277" spans="6:49" x14ac:dyDescent="0.2">
      <c r="F277" s="1"/>
      <c r="G277" s="456"/>
      <c r="H277" s="456"/>
      <c r="I277" s="456"/>
      <c r="J277" s="456"/>
      <c r="K277" s="456"/>
      <c r="L277" s="456"/>
      <c r="M277" s="456"/>
      <c r="N277" s="456"/>
      <c r="O277" s="456"/>
      <c r="P277" s="8"/>
      <c r="Q277" s="21"/>
      <c r="R277" s="149" t="s">
        <v>32</v>
      </c>
      <c r="S277" s="149" t="e">
        <f>H390</f>
        <v>#N/A</v>
      </c>
      <c r="T277" s="149" t="e">
        <f>H392</f>
        <v>#N/A</v>
      </c>
      <c r="U277" s="149" t="e">
        <f>H394</f>
        <v>#N/A</v>
      </c>
      <c r="V277" s="149" t="e">
        <f>H396</f>
        <v>#N/A</v>
      </c>
      <c r="W277" s="149" t="e">
        <f>H398</f>
        <v>#N/A</v>
      </c>
      <c r="X277" s="149" t="e">
        <f>H400</f>
        <v>#N/A</v>
      </c>
      <c r="Y277" s="149" t="e">
        <f>H402</f>
        <v>#N/A</v>
      </c>
      <c r="Z277" s="149" t="e">
        <f>H404</f>
        <v>#N/A</v>
      </c>
      <c r="AA277" s="149" t="e">
        <f>H406</f>
        <v>#N/A</v>
      </c>
      <c r="AB277" s="149" t="e">
        <f>H408</f>
        <v>#N/A</v>
      </c>
      <c r="AC277" s="149">
        <f>J390</f>
        <v>0</v>
      </c>
      <c r="AD277" s="149">
        <f>J392</f>
        <v>0</v>
      </c>
      <c r="AE277" s="149">
        <f>J394</f>
        <v>0</v>
      </c>
      <c r="AF277" s="149">
        <f>J396</f>
        <v>0</v>
      </c>
      <c r="AG277" s="149" t="e">
        <f>J398</f>
        <v>#N/A</v>
      </c>
      <c r="AH277" s="149">
        <f>J400</f>
        <v>0</v>
      </c>
      <c r="AI277" s="149">
        <f>J402</f>
        <v>0</v>
      </c>
      <c r="AJ277" s="149">
        <f>J404</f>
        <v>0</v>
      </c>
      <c r="AK277" s="149" t="e">
        <f>J406</f>
        <v>#N/A</v>
      </c>
      <c r="AL277" s="149" t="e">
        <f>J408</f>
        <v>#N/A</v>
      </c>
      <c r="AM277" s="21"/>
      <c r="AN277" s="21"/>
      <c r="AO277" s="21" t="s">
        <v>260</v>
      </c>
      <c r="AP277" s="21">
        <f t="shared" si="1"/>
        <v>406</v>
      </c>
      <c r="AQ277" s="21">
        <v>49</v>
      </c>
      <c r="AR277" s="21" t="str">
        <f t="shared" si="0"/>
        <v>=J406</v>
      </c>
      <c r="AS277" s="21" t="s">
        <v>230</v>
      </c>
      <c r="AT277" s="21"/>
      <c r="AV277" s="227">
        <v>2.66</v>
      </c>
      <c r="AW277" s="226" t="s">
        <v>287</v>
      </c>
    </row>
    <row r="278" spans="6:49" x14ac:dyDescent="0.2">
      <c r="F278" s="1"/>
      <c r="G278" s="1"/>
      <c r="H278" s="1"/>
      <c r="I278" s="1"/>
      <c r="J278" s="1"/>
      <c r="K278" s="1"/>
      <c r="L278" s="1"/>
      <c r="M278" s="1"/>
      <c r="N278" s="1"/>
      <c r="O278" s="1"/>
      <c r="P278" s="8"/>
      <c r="Q278" s="21"/>
      <c r="R278" s="149" t="s">
        <v>33</v>
      </c>
      <c r="S278" s="149" t="e">
        <f>H439</f>
        <v>#N/A</v>
      </c>
      <c r="T278" s="149" t="e">
        <f>H441</f>
        <v>#N/A</v>
      </c>
      <c r="U278" s="149" t="e">
        <f>H443</f>
        <v>#N/A</v>
      </c>
      <c r="V278" s="149" t="e">
        <f>H445</f>
        <v>#N/A</v>
      </c>
      <c r="W278" s="149" t="e">
        <f>H447</f>
        <v>#N/A</v>
      </c>
      <c r="X278" s="149" t="e">
        <f>H449</f>
        <v>#N/A</v>
      </c>
      <c r="Y278" s="149" t="e">
        <f>H451</f>
        <v>#N/A</v>
      </c>
      <c r="Z278" s="149" t="e">
        <f>H453</f>
        <v>#N/A</v>
      </c>
      <c r="AA278" s="149" t="e">
        <f>H455</f>
        <v>#N/A</v>
      </c>
      <c r="AB278" s="149" t="e">
        <f>H457</f>
        <v>#N/A</v>
      </c>
      <c r="AC278" s="149" t="e">
        <f>J439</f>
        <v>#N/A</v>
      </c>
      <c r="AD278" s="149" t="e">
        <f>J441</f>
        <v>#N/A</v>
      </c>
      <c r="AE278" s="149" t="e">
        <f>J443</f>
        <v>#N/A</v>
      </c>
      <c r="AF278" s="149" t="e">
        <f>J445</f>
        <v>#N/A</v>
      </c>
      <c r="AG278" s="149" t="e">
        <f>J447</f>
        <v>#N/A</v>
      </c>
      <c r="AH278" s="149" t="e">
        <f>J449</f>
        <v>#N/A</v>
      </c>
      <c r="AI278" s="149" t="e">
        <f>J451</f>
        <v>#N/A</v>
      </c>
      <c r="AJ278" s="149" t="e">
        <f>J453</f>
        <v>#N/A</v>
      </c>
      <c r="AK278" s="149" t="e">
        <f>J455</f>
        <v>#N/A</v>
      </c>
      <c r="AL278" s="149" t="e">
        <f>J457</f>
        <v>#N/A</v>
      </c>
      <c r="AM278" s="21"/>
      <c r="AN278" s="21"/>
      <c r="AO278" s="21" t="s">
        <v>260</v>
      </c>
      <c r="AP278" s="21">
        <f t="shared" si="1"/>
        <v>455</v>
      </c>
      <c r="AQ278" s="21">
        <v>49</v>
      </c>
      <c r="AR278" s="21" t="str">
        <f t="shared" si="0"/>
        <v>=J455</v>
      </c>
      <c r="AS278" s="21" t="s">
        <v>231</v>
      </c>
      <c r="AT278" s="21"/>
      <c r="AV278" s="227">
        <v>2.67</v>
      </c>
      <c r="AW278" s="226" t="s">
        <v>287</v>
      </c>
    </row>
    <row r="279" spans="6:49" x14ac:dyDescent="0.2">
      <c r="F279" s="1"/>
      <c r="G279" s="100" t="s">
        <v>30</v>
      </c>
      <c r="H279" s="491" t="str">
        <f>VLOOKUP(G279,Data!$A$3:$B$35,2,FALSE)</f>
        <v>please provide a definition of the indicator…</v>
      </c>
      <c r="I279" s="491"/>
      <c r="J279" s="491"/>
      <c r="K279" s="491"/>
      <c r="L279" s="491"/>
      <c r="M279" s="491"/>
      <c r="N279" s="491"/>
      <c r="O279" s="491"/>
      <c r="P279" s="8"/>
      <c r="Q279" s="21"/>
      <c r="R279" s="149" t="s">
        <v>34</v>
      </c>
      <c r="S279" s="149" t="e">
        <f>H488</f>
        <v>#N/A</v>
      </c>
      <c r="T279" s="149" t="e">
        <f>H490</f>
        <v>#N/A</v>
      </c>
      <c r="U279" s="149" t="e">
        <f>H492</f>
        <v>#N/A</v>
      </c>
      <c r="V279" s="149" t="e">
        <f>H494</f>
        <v>#N/A</v>
      </c>
      <c r="W279" s="149" t="e">
        <f>H496</f>
        <v>#N/A</v>
      </c>
      <c r="X279" s="149" t="e">
        <f>H498</f>
        <v>#N/A</v>
      </c>
      <c r="Y279" s="149" t="e">
        <f>H500</f>
        <v>#N/A</v>
      </c>
      <c r="Z279" s="149" t="e">
        <f>H502</f>
        <v>#N/A</v>
      </c>
      <c r="AA279" s="149" t="e">
        <f>H504</f>
        <v>#N/A</v>
      </c>
      <c r="AB279" s="149" t="e">
        <f>H506</f>
        <v>#N/A</v>
      </c>
      <c r="AC279" s="149" t="e">
        <f>J488</f>
        <v>#N/A</v>
      </c>
      <c r="AD279" s="149" t="e">
        <f>J490</f>
        <v>#N/A</v>
      </c>
      <c r="AE279" s="149" t="e">
        <f>J492</f>
        <v>#N/A</v>
      </c>
      <c r="AF279" s="149" t="e">
        <f>J494</f>
        <v>#N/A</v>
      </c>
      <c r="AG279" s="149" t="e">
        <f>J496</f>
        <v>#N/A</v>
      </c>
      <c r="AH279" s="149" t="e">
        <f>J498</f>
        <v>#N/A</v>
      </c>
      <c r="AI279" s="149" t="e">
        <f>J500</f>
        <v>#N/A</v>
      </c>
      <c r="AJ279" s="149" t="e">
        <f>J502</f>
        <v>#N/A</v>
      </c>
      <c r="AK279" s="149" t="e">
        <f>J504</f>
        <v>#N/A</v>
      </c>
      <c r="AL279" s="149" t="e">
        <f>J506</f>
        <v>#N/A</v>
      </c>
      <c r="AM279" s="21"/>
      <c r="AN279" s="21"/>
      <c r="AO279" s="21" t="s">
        <v>260</v>
      </c>
      <c r="AP279" s="21">
        <f t="shared" si="1"/>
        <v>504</v>
      </c>
      <c r="AQ279" s="21">
        <v>49</v>
      </c>
      <c r="AR279" s="21" t="str">
        <f t="shared" si="0"/>
        <v>=J504</v>
      </c>
      <c r="AS279" s="21" t="s">
        <v>232</v>
      </c>
      <c r="AT279" s="21"/>
      <c r="AV279" s="227">
        <v>2.68</v>
      </c>
      <c r="AW279" s="226" t="s">
        <v>287</v>
      </c>
    </row>
    <row r="280" spans="6:49" x14ac:dyDescent="0.2">
      <c r="F280" s="1"/>
      <c r="G280" s="6"/>
      <c r="H280" s="1"/>
      <c r="I280" s="14"/>
      <c r="J280" s="1"/>
      <c r="K280" s="1"/>
      <c r="L280" s="1"/>
      <c r="M280" s="4"/>
      <c r="N280" s="148"/>
      <c r="O280" s="148"/>
      <c r="P280" s="8"/>
      <c r="Q280" s="21"/>
      <c r="R280" s="149" t="s">
        <v>35</v>
      </c>
      <c r="S280" s="149" t="e">
        <f>H537</f>
        <v>#N/A</v>
      </c>
      <c r="T280" s="149" t="e">
        <f>H539</f>
        <v>#N/A</v>
      </c>
      <c r="U280" s="149" t="e">
        <f>H541</f>
        <v>#N/A</v>
      </c>
      <c r="V280" s="149" t="e">
        <f>H543</f>
        <v>#N/A</v>
      </c>
      <c r="W280" s="149" t="e">
        <f>H545</f>
        <v>#N/A</v>
      </c>
      <c r="X280" s="149" t="e">
        <f>H547</f>
        <v>#N/A</v>
      </c>
      <c r="Y280" s="149" t="e">
        <f>H549</f>
        <v>#N/A</v>
      </c>
      <c r="Z280" s="149" t="e">
        <f>H551</f>
        <v>#N/A</v>
      </c>
      <c r="AA280" s="149" t="e">
        <f>H553</f>
        <v>#N/A</v>
      </c>
      <c r="AB280" s="149" t="e">
        <f>H555</f>
        <v>#N/A</v>
      </c>
      <c r="AC280" s="149" t="e">
        <f>J537</f>
        <v>#N/A</v>
      </c>
      <c r="AD280" s="149" t="e">
        <f>J539</f>
        <v>#N/A</v>
      </c>
      <c r="AE280" s="149" t="e">
        <f>J541</f>
        <v>#N/A</v>
      </c>
      <c r="AF280" s="149" t="e">
        <f>J543</f>
        <v>#N/A</v>
      </c>
      <c r="AG280" s="149" t="e">
        <f>J545</f>
        <v>#N/A</v>
      </c>
      <c r="AH280" s="149" t="e">
        <f>J547</f>
        <v>#N/A</v>
      </c>
      <c r="AI280" s="149" t="e">
        <f>J549</f>
        <v>#N/A</v>
      </c>
      <c r="AJ280" s="149" t="e">
        <f>J551</f>
        <v>#N/A</v>
      </c>
      <c r="AK280" s="149" t="e">
        <f>J553</f>
        <v>#N/A</v>
      </c>
      <c r="AL280" s="149" t="e">
        <f>J555</f>
        <v>#N/A</v>
      </c>
      <c r="AM280" s="21"/>
      <c r="AN280" s="21"/>
      <c r="AO280" s="21" t="s">
        <v>260</v>
      </c>
      <c r="AP280" s="21">
        <f t="shared" si="1"/>
        <v>553</v>
      </c>
      <c r="AQ280" s="21">
        <v>49</v>
      </c>
      <c r="AR280" s="21" t="str">
        <f t="shared" si="0"/>
        <v>=J553</v>
      </c>
      <c r="AS280" s="21" t="s">
        <v>233</v>
      </c>
      <c r="AT280" s="21"/>
      <c r="AV280" s="227">
        <v>2.69</v>
      </c>
      <c r="AW280" s="226" t="s">
        <v>287</v>
      </c>
    </row>
    <row r="281" spans="6:49" x14ac:dyDescent="0.2">
      <c r="F281" s="1"/>
      <c r="G281" s="6"/>
      <c r="H281" s="1" t="s">
        <v>223</v>
      </c>
      <c r="I281" s="185">
        <f>VLOOKUP(G279,Data!$A$3:$BE$35,18,FALSE)</f>
        <v>0</v>
      </c>
      <c r="J281" s="1"/>
      <c r="K281" s="1"/>
      <c r="L281" s="6"/>
      <c r="M281" s="4"/>
      <c r="N281" s="148"/>
      <c r="O281" s="148"/>
      <c r="P281" s="8"/>
      <c r="Q281" s="21"/>
      <c r="R281" s="149" t="s">
        <v>36</v>
      </c>
      <c r="S281" s="149" t="e">
        <f>H586</f>
        <v>#N/A</v>
      </c>
      <c r="T281" s="149" t="e">
        <f>H588</f>
        <v>#N/A</v>
      </c>
      <c r="U281" s="149" t="e">
        <f>H590</f>
        <v>#N/A</v>
      </c>
      <c r="V281" s="149" t="e">
        <f>H592</f>
        <v>#N/A</v>
      </c>
      <c r="W281" s="149" t="e">
        <f>H594</f>
        <v>#N/A</v>
      </c>
      <c r="X281" s="149" t="e">
        <f>H596</f>
        <v>#N/A</v>
      </c>
      <c r="Y281" s="149" t="e">
        <f>H598</f>
        <v>#N/A</v>
      </c>
      <c r="Z281" s="149" t="e">
        <f>H600</f>
        <v>#N/A</v>
      </c>
      <c r="AA281" s="149" t="e">
        <f>H602</f>
        <v>#N/A</v>
      </c>
      <c r="AB281" s="149" t="e">
        <f>H604</f>
        <v>#N/A</v>
      </c>
      <c r="AC281" s="149" t="e">
        <f>J586</f>
        <v>#N/A</v>
      </c>
      <c r="AD281" s="149" t="e">
        <f>J588</f>
        <v>#N/A</v>
      </c>
      <c r="AE281" s="149" t="e">
        <f>J590</f>
        <v>#N/A</v>
      </c>
      <c r="AF281" s="149" t="e">
        <f>J592</f>
        <v>#N/A</v>
      </c>
      <c r="AG281" s="149" t="e">
        <f>J594</f>
        <v>#N/A</v>
      </c>
      <c r="AH281" s="149" t="e">
        <f>J596</f>
        <v>#N/A</v>
      </c>
      <c r="AI281" s="149" t="e">
        <f>J598</f>
        <v>#N/A</v>
      </c>
      <c r="AJ281" s="149" t="e">
        <f>J600</f>
        <v>#N/A</v>
      </c>
      <c r="AK281" s="149" t="e">
        <f>J602</f>
        <v>#N/A</v>
      </c>
      <c r="AL281" s="149" t="e">
        <f>J604</f>
        <v>#N/A</v>
      </c>
      <c r="AM281" s="21"/>
      <c r="AN281" s="21"/>
      <c r="AO281" s="21" t="s">
        <v>260</v>
      </c>
      <c r="AP281" s="21">
        <f t="shared" si="1"/>
        <v>602</v>
      </c>
      <c r="AQ281" s="21">
        <v>49</v>
      </c>
      <c r="AR281" s="21" t="str">
        <f t="shared" si="0"/>
        <v>=J602</v>
      </c>
      <c r="AS281" s="21" t="s">
        <v>234</v>
      </c>
      <c r="AT281" s="21"/>
      <c r="AV281" s="227">
        <v>2.7</v>
      </c>
      <c r="AW281" s="226" t="s">
        <v>287</v>
      </c>
    </row>
    <row r="282" spans="6:49" x14ac:dyDescent="0.2">
      <c r="F282" s="1"/>
      <c r="G282" s="6"/>
      <c r="H282" s="1"/>
      <c r="I282" s="14"/>
      <c r="J282" s="1"/>
      <c r="K282" s="1"/>
      <c r="L282" s="1"/>
      <c r="M282" s="1"/>
      <c r="N282" s="147"/>
      <c r="O282" s="147"/>
      <c r="P282" s="8"/>
      <c r="Q282" s="21"/>
      <c r="R282" s="149" t="s">
        <v>37</v>
      </c>
      <c r="S282" s="149" t="e">
        <f>H635</f>
        <v>#N/A</v>
      </c>
      <c r="T282" s="149" t="e">
        <f>H637</f>
        <v>#N/A</v>
      </c>
      <c r="U282" s="149" t="e">
        <f>H639</f>
        <v>#N/A</v>
      </c>
      <c r="V282" s="149" t="e">
        <f>H641</f>
        <v>#N/A</v>
      </c>
      <c r="W282" s="149" t="e">
        <f>H643</f>
        <v>#N/A</v>
      </c>
      <c r="X282" s="149" t="e">
        <f>H645</f>
        <v>#N/A</v>
      </c>
      <c r="Y282" s="149" t="e">
        <f>H647</f>
        <v>#N/A</v>
      </c>
      <c r="Z282" s="149" t="e">
        <f>H649</f>
        <v>#N/A</v>
      </c>
      <c r="AA282" s="149" t="e">
        <f>H651</f>
        <v>#N/A</v>
      </c>
      <c r="AB282" s="149" t="e">
        <f>H653</f>
        <v>#N/A</v>
      </c>
      <c r="AC282" s="149" t="e">
        <f>J635</f>
        <v>#N/A</v>
      </c>
      <c r="AD282" s="149" t="e">
        <f>J637</f>
        <v>#N/A</v>
      </c>
      <c r="AE282" s="149" t="e">
        <f>J639</f>
        <v>#N/A</v>
      </c>
      <c r="AF282" s="149" t="e">
        <f>J641</f>
        <v>#N/A</v>
      </c>
      <c r="AG282" s="149" t="e">
        <f>J643</f>
        <v>#N/A</v>
      </c>
      <c r="AH282" s="149" t="e">
        <f>J645</f>
        <v>#N/A</v>
      </c>
      <c r="AI282" s="149" t="e">
        <f>J647</f>
        <v>#N/A</v>
      </c>
      <c r="AJ282" s="149" t="e">
        <f>J649</f>
        <v>#N/A</v>
      </c>
      <c r="AK282" s="149" t="e">
        <f>J651</f>
        <v>#N/A</v>
      </c>
      <c r="AL282" s="149" t="e">
        <f>J653</f>
        <v>#N/A</v>
      </c>
      <c r="AM282" s="21"/>
      <c r="AN282" s="21"/>
      <c r="AO282" s="21" t="s">
        <v>260</v>
      </c>
      <c r="AP282" s="21">
        <f t="shared" si="1"/>
        <v>651</v>
      </c>
      <c r="AQ282" s="21">
        <v>49</v>
      </c>
      <c r="AR282" s="21" t="str">
        <f t="shared" si="0"/>
        <v>=J651</v>
      </c>
      <c r="AS282" s="21" t="s">
        <v>235</v>
      </c>
      <c r="AT282" s="21"/>
      <c r="AV282" s="227">
        <v>2.71</v>
      </c>
      <c r="AW282" s="226" t="s">
        <v>287</v>
      </c>
    </row>
    <row r="283" spans="6:49" x14ac:dyDescent="0.2">
      <c r="F283" s="1"/>
      <c r="G283" s="6"/>
      <c r="H283" s="1" t="s">
        <v>224</v>
      </c>
      <c r="I283" s="14"/>
      <c r="J283" s="156" t="str">
        <f>VLOOKUP(G279,Data!$A$3:$BE$35,20,FALSE)</f>
        <v>Please Select</v>
      </c>
      <c r="K283" s="1"/>
      <c r="L283" s="1"/>
      <c r="M283" s="321"/>
      <c r="N283" s="321"/>
      <c r="O283" s="147"/>
      <c r="P283" s="8"/>
      <c r="Q283" s="21"/>
      <c r="R283" s="149" t="s">
        <v>38</v>
      </c>
      <c r="S283" s="149" t="e">
        <f>H684</f>
        <v>#N/A</v>
      </c>
      <c r="T283" s="149" t="e">
        <f>H686</f>
        <v>#N/A</v>
      </c>
      <c r="U283" s="149" t="e">
        <f>H688</f>
        <v>#N/A</v>
      </c>
      <c r="V283" s="149" t="e">
        <f>H690</f>
        <v>#N/A</v>
      </c>
      <c r="W283" s="149" t="e">
        <f>H692</f>
        <v>#N/A</v>
      </c>
      <c r="X283" s="149" t="e">
        <f>H694</f>
        <v>#N/A</v>
      </c>
      <c r="Y283" s="149" t="e">
        <f>H696</f>
        <v>#N/A</v>
      </c>
      <c r="Z283" s="149" t="e">
        <f>H698</f>
        <v>#N/A</v>
      </c>
      <c r="AA283" s="149" t="e">
        <f>H700</f>
        <v>#N/A</v>
      </c>
      <c r="AB283" s="149" t="e">
        <f>H702</f>
        <v>#N/A</v>
      </c>
      <c r="AC283" s="149" t="e">
        <f>J684</f>
        <v>#N/A</v>
      </c>
      <c r="AD283" s="149" t="e">
        <f>J686</f>
        <v>#N/A</v>
      </c>
      <c r="AE283" s="149" t="e">
        <f>J688</f>
        <v>#N/A</v>
      </c>
      <c r="AF283" s="149" t="e">
        <f>J690</f>
        <v>#N/A</v>
      </c>
      <c r="AG283" s="149" t="e">
        <f>J692</f>
        <v>#N/A</v>
      </c>
      <c r="AH283" s="149" t="e">
        <f>J694</f>
        <v>#N/A</v>
      </c>
      <c r="AI283" s="149" t="e">
        <f>J696</f>
        <v>#N/A</v>
      </c>
      <c r="AJ283" s="149" t="e">
        <f>J698</f>
        <v>#N/A</v>
      </c>
      <c r="AK283" s="149" t="e">
        <f>J700</f>
        <v>#N/A</v>
      </c>
      <c r="AL283" s="149" t="e">
        <f>J702</f>
        <v>#N/A</v>
      </c>
      <c r="AM283" s="21"/>
      <c r="AN283" s="21"/>
      <c r="AO283" s="21" t="s">
        <v>260</v>
      </c>
      <c r="AP283" s="21">
        <f t="shared" si="1"/>
        <v>700</v>
      </c>
      <c r="AQ283" s="21">
        <v>49</v>
      </c>
      <c r="AR283" s="21" t="str">
        <f t="shared" si="0"/>
        <v>=J700</v>
      </c>
      <c r="AS283" s="21" t="s">
        <v>236</v>
      </c>
      <c r="AT283" s="21"/>
      <c r="AV283" s="227">
        <v>2.72</v>
      </c>
      <c r="AW283" s="226" t="s">
        <v>287</v>
      </c>
    </row>
    <row r="284" spans="6:49" x14ac:dyDescent="0.2">
      <c r="F284" s="1"/>
      <c r="G284" s="6"/>
      <c r="H284" s="1"/>
      <c r="I284" s="14"/>
      <c r="J284" s="1"/>
      <c r="K284" s="1"/>
      <c r="L284" s="1"/>
      <c r="M284" s="1"/>
      <c r="N284" s="147"/>
      <c r="O284" s="147"/>
      <c r="P284" s="8"/>
      <c r="Q284" s="21"/>
      <c r="R284" s="149" t="s">
        <v>39</v>
      </c>
      <c r="S284" s="149" t="e">
        <f>H733</f>
        <v>#N/A</v>
      </c>
      <c r="T284" s="149" t="e">
        <f>H735</f>
        <v>#N/A</v>
      </c>
      <c r="U284" s="149" t="e">
        <f>H737</f>
        <v>#N/A</v>
      </c>
      <c r="V284" s="149" t="e">
        <f>H739</f>
        <v>#N/A</v>
      </c>
      <c r="W284" s="149" t="e">
        <f>H741</f>
        <v>#N/A</v>
      </c>
      <c r="X284" s="149" t="e">
        <f>H743</f>
        <v>#N/A</v>
      </c>
      <c r="Y284" s="149" t="e">
        <f>H745</f>
        <v>#N/A</v>
      </c>
      <c r="Z284" s="149" t="e">
        <f>H747</f>
        <v>#N/A</v>
      </c>
      <c r="AA284" s="149" t="e">
        <f>H749</f>
        <v>#N/A</v>
      </c>
      <c r="AB284" s="149" t="e">
        <f>H751</f>
        <v>#N/A</v>
      </c>
      <c r="AC284" s="149" t="e">
        <f>J733</f>
        <v>#N/A</v>
      </c>
      <c r="AD284" s="149" t="e">
        <f>J735</f>
        <v>#N/A</v>
      </c>
      <c r="AE284" s="149" t="e">
        <f>J737</f>
        <v>#N/A</v>
      </c>
      <c r="AF284" s="149" t="e">
        <f>J739</f>
        <v>#N/A</v>
      </c>
      <c r="AG284" s="149" t="e">
        <f>J741</f>
        <v>#N/A</v>
      </c>
      <c r="AH284" s="149" t="e">
        <f>J743</f>
        <v>#N/A</v>
      </c>
      <c r="AI284" s="149" t="e">
        <f>J745</f>
        <v>#N/A</v>
      </c>
      <c r="AJ284" s="149" t="e">
        <f>J747</f>
        <v>#N/A</v>
      </c>
      <c r="AK284" s="149" t="e">
        <f>J749</f>
        <v>#N/A</v>
      </c>
      <c r="AL284" s="149" t="e">
        <f>J751</f>
        <v>#N/A</v>
      </c>
      <c r="AM284" s="21"/>
      <c r="AN284" s="21"/>
      <c r="AO284" s="21" t="s">
        <v>260</v>
      </c>
      <c r="AP284" s="21">
        <f t="shared" si="1"/>
        <v>749</v>
      </c>
      <c r="AQ284" s="21">
        <v>49</v>
      </c>
      <c r="AR284" s="21" t="str">
        <f t="shared" si="0"/>
        <v>=J749</v>
      </c>
      <c r="AS284" s="21" t="s">
        <v>237</v>
      </c>
      <c r="AT284" s="21"/>
      <c r="AV284" s="227">
        <v>2.73</v>
      </c>
      <c r="AW284" s="226" t="s">
        <v>287</v>
      </c>
    </row>
    <row r="285" spans="6:49" x14ac:dyDescent="0.2">
      <c r="F285" s="1"/>
      <c r="G285" s="6"/>
      <c r="H285" s="1" t="s">
        <v>269</v>
      </c>
      <c r="I285" s="1"/>
      <c r="J285" s="1"/>
      <c r="K285" s="185">
        <f>VLOOKUP(G279,Data!$A$3:$BE$35,19,FALSE)</f>
        <v>0</v>
      </c>
      <c r="L285" s="1"/>
      <c r="M285" s="1"/>
      <c r="N285" s="147"/>
      <c r="O285" s="147"/>
      <c r="P285" s="8"/>
      <c r="Q285" s="21"/>
      <c r="R285" s="149" t="s">
        <v>40</v>
      </c>
      <c r="S285" s="149" t="e">
        <f>H782</f>
        <v>#N/A</v>
      </c>
      <c r="T285" s="149" t="e">
        <f>H784</f>
        <v>#N/A</v>
      </c>
      <c r="U285" s="149" t="e">
        <f>H786</f>
        <v>#N/A</v>
      </c>
      <c r="V285" s="149" t="e">
        <f>H788</f>
        <v>#N/A</v>
      </c>
      <c r="W285" s="149" t="e">
        <f>H790</f>
        <v>#N/A</v>
      </c>
      <c r="X285" s="149" t="e">
        <f>H792</f>
        <v>#N/A</v>
      </c>
      <c r="Y285" s="149" t="e">
        <f>H794</f>
        <v>#N/A</v>
      </c>
      <c r="Z285" s="149" t="e">
        <f>H796</f>
        <v>#N/A</v>
      </c>
      <c r="AA285" s="149" t="e">
        <f>H798</f>
        <v>#N/A</v>
      </c>
      <c r="AB285" s="149" t="e">
        <f>H800</f>
        <v>#N/A</v>
      </c>
      <c r="AC285" s="149" t="e">
        <f>J782</f>
        <v>#N/A</v>
      </c>
      <c r="AD285" s="149" t="e">
        <f>J784</f>
        <v>#N/A</v>
      </c>
      <c r="AE285" s="149" t="e">
        <f>J786</f>
        <v>#N/A</v>
      </c>
      <c r="AF285" s="149" t="e">
        <f>J788</f>
        <v>#N/A</v>
      </c>
      <c r="AG285" s="149" t="e">
        <f>J790</f>
        <v>#N/A</v>
      </c>
      <c r="AH285" s="149" t="e">
        <f>J792</f>
        <v>#N/A</v>
      </c>
      <c r="AI285" s="149" t="e">
        <f>J794</f>
        <v>#N/A</v>
      </c>
      <c r="AJ285" s="149" t="e">
        <f>J796</f>
        <v>#N/A</v>
      </c>
      <c r="AK285" s="149" t="e">
        <f>J798</f>
        <v>#N/A</v>
      </c>
      <c r="AL285" s="149" t="e">
        <f>J800</f>
        <v>#N/A</v>
      </c>
      <c r="AM285" s="21"/>
      <c r="AN285" s="21"/>
      <c r="AO285" s="21" t="s">
        <v>260</v>
      </c>
      <c r="AP285" s="21">
        <f t="shared" si="1"/>
        <v>798</v>
      </c>
      <c r="AQ285" s="21">
        <v>49</v>
      </c>
      <c r="AR285" s="21" t="str">
        <f t="shared" si="0"/>
        <v>=J798</v>
      </c>
      <c r="AS285" s="21" t="s">
        <v>238</v>
      </c>
      <c r="AT285" s="21"/>
      <c r="AV285" s="227">
        <v>2.74</v>
      </c>
      <c r="AW285" s="226" t="s">
        <v>287</v>
      </c>
    </row>
    <row r="286" spans="6:49" x14ac:dyDescent="0.2">
      <c r="F286" s="1"/>
      <c r="G286" s="6"/>
      <c r="H286" s="1"/>
      <c r="I286" s="14"/>
      <c r="J286" s="1"/>
      <c r="K286" s="1"/>
      <c r="L286" s="1"/>
      <c r="M286" s="1"/>
      <c r="N286" s="147"/>
      <c r="O286" s="147"/>
      <c r="P286" s="8"/>
      <c r="Q286" s="21"/>
      <c r="R286" s="149" t="s">
        <v>41</v>
      </c>
      <c r="S286" s="149" t="e">
        <f>H831</f>
        <v>#N/A</v>
      </c>
      <c r="T286" s="149" t="e">
        <f>H833</f>
        <v>#N/A</v>
      </c>
      <c r="U286" s="149" t="e">
        <f>H835</f>
        <v>#N/A</v>
      </c>
      <c r="V286" s="149" t="e">
        <f>H837</f>
        <v>#N/A</v>
      </c>
      <c r="W286" s="149" t="e">
        <f>H839</f>
        <v>#N/A</v>
      </c>
      <c r="X286" s="149" t="e">
        <f>H841</f>
        <v>#N/A</v>
      </c>
      <c r="Y286" s="149" t="e">
        <f>H843</f>
        <v>#N/A</v>
      </c>
      <c r="Z286" s="149" t="e">
        <f>H845</f>
        <v>#N/A</v>
      </c>
      <c r="AA286" s="149" t="e">
        <f>H847</f>
        <v>#N/A</v>
      </c>
      <c r="AB286" s="149" t="e">
        <f>H849</f>
        <v>#N/A</v>
      </c>
      <c r="AC286" s="149" t="e">
        <f>J831</f>
        <v>#N/A</v>
      </c>
      <c r="AD286" s="149" t="e">
        <f>J833</f>
        <v>#N/A</v>
      </c>
      <c r="AE286" s="149" t="e">
        <f>J835</f>
        <v>#N/A</v>
      </c>
      <c r="AF286" s="149" t="e">
        <f>J837</f>
        <v>#N/A</v>
      </c>
      <c r="AG286" s="149" t="e">
        <f>J839</f>
        <v>#N/A</v>
      </c>
      <c r="AH286" s="149" t="e">
        <f>J841</f>
        <v>#N/A</v>
      </c>
      <c r="AI286" s="149" t="e">
        <f>J843</f>
        <v>#N/A</v>
      </c>
      <c r="AJ286" s="149" t="e">
        <f>J845</f>
        <v>#N/A</v>
      </c>
      <c r="AK286" s="149" t="e">
        <f>J847</f>
        <v>#N/A</v>
      </c>
      <c r="AL286" s="149" t="e">
        <f>J849</f>
        <v>#N/A</v>
      </c>
      <c r="AM286" s="21"/>
      <c r="AN286" s="21"/>
      <c r="AO286" s="21" t="s">
        <v>260</v>
      </c>
      <c r="AP286" s="21">
        <f t="shared" si="1"/>
        <v>847</v>
      </c>
      <c r="AQ286" s="21">
        <v>49</v>
      </c>
      <c r="AR286" s="21" t="str">
        <f t="shared" si="0"/>
        <v>=J847</v>
      </c>
      <c r="AS286" s="21" t="s">
        <v>239</v>
      </c>
      <c r="AT286" s="21"/>
      <c r="AV286" s="227">
        <v>2.75</v>
      </c>
      <c r="AW286" s="226" t="s">
        <v>287</v>
      </c>
    </row>
    <row r="287" spans="6:49" x14ac:dyDescent="0.2">
      <c r="F287" s="1"/>
      <c r="G287" s="6"/>
      <c r="H287" s="1"/>
      <c r="I287" s="14"/>
      <c r="J287" s="29"/>
      <c r="K287" s="1"/>
      <c r="L287" s="1"/>
      <c r="M287" s="1"/>
      <c r="N287" s="147"/>
      <c r="O287" s="147"/>
      <c r="P287" s="8"/>
      <c r="Q287" s="21"/>
      <c r="R287" s="149" t="s">
        <v>42</v>
      </c>
      <c r="S287" s="149" t="e">
        <f>H880</f>
        <v>#N/A</v>
      </c>
      <c r="T287" s="149" t="e">
        <f>H882</f>
        <v>#N/A</v>
      </c>
      <c r="U287" s="149" t="e">
        <f>H884</f>
        <v>#N/A</v>
      </c>
      <c r="V287" s="149" t="e">
        <f>H886</f>
        <v>#N/A</v>
      </c>
      <c r="W287" s="149" t="e">
        <f>H888</f>
        <v>#N/A</v>
      </c>
      <c r="X287" s="149" t="e">
        <f>H890</f>
        <v>#N/A</v>
      </c>
      <c r="Y287" s="149" t="e">
        <f>H892</f>
        <v>#N/A</v>
      </c>
      <c r="Z287" s="149" t="e">
        <f>H894</f>
        <v>#N/A</v>
      </c>
      <c r="AA287" s="149" t="e">
        <f>H896</f>
        <v>#N/A</v>
      </c>
      <c r="AB287" s="149" t="e">
        <f>H898</f>
        <v>#N/A</v>
      </c>
      <c r="AC287" s="149" t="e">
        <f>J880</f>
        <v>#N/A</v>
      </c>
      <c r="AD287" s="149" t="e">
        <f>J882</f>
        <v>#N/A</v>
      </c>
      <c r="AE287" s="149" t="e">
        <f>J884</f>
        <v>#N/A</v>
      </c>
      <c r="AF287" s="149" t="e">
        <f>J886</f>
        <v>#N/A</v>
      </c>
      <c r="AG287" s="149" t="e">
        <f>J888</f>
        <v>#N/A</v>
      </c>
      <c r="AH287" s="149" t="e">
        <f>J890</f>
        <v>#N/A</v>
      </c>
      <c r="AI287" s="149" t="e">
        <f>J892</f>
        <v>#N/A</v>
      </c>
      <c r="AJ287" s="149" t="e">
        <f>J894</f>
        <v>#N/A</v>
      </c>
      <c r="AK287" s="149" t="e">
        <f>J896</f>
        <v>#N/A</v>
      </c>
      <c r="AL287" s="149" t="e">
        <f>J898</f>
        <v>#N/A</v>
      </c>
      <c r="AM287" s="21"/>
      <c r="AN287" s="21"/>
      <c r="AO287" s="21" t="s">
        <v>260</v>
      </c>
      <c r="AP287" s="21">
        <f t="shared" si="1"/>
        <v>896</v>
      </c>
      <c r="AQ287" s="21">
        <v>49</v>
      </c>
      <c r="AR287" s="21" t="str">
        <f t="shared" si="0"/>
        <v>=J896</v>
      </c>
      <c r="AS287" s="21" t="s">
        <v>240</v>
      </c>
      <c r="AT287" s="21"/>
      <c r="AV287" s="227">
        <v>2.76</v>
      </c>
      <c r="AW287" s="226" t="s">
        <v>287</v>
      </c>
    </row>
    <row r="288" spans="6:49" x14ac:dyDescent="0.2">
      <c r="F288" s="1"/>
      <c r="G288" s="6"/>
      <c r="H288" s="182" t="s">
        <v>14</v>
      </c>
      <c r="I288" s="180"/>
      <c r="J288" s="182" t="s">
        <v>276</v>
      </c>
      <c r="K288" s="12"/>
      <c r="L288" s="503" t="s">
        <v>277</v>
      </c>
      <c r="M288" s="503"/>
      <c r="N288" s="147"/>
      <c r="O288" s="147"/>
      <c r="P288" s="8"/>
      <c r="Q288" s="21"/>
      <c r="R288" s="149" t="s">
        <v>43</v>
      </c>
      <c r="S288" s="149" t="e">
        <f>H929</f>
        <v>#N/A</v>
      </c>
      <c r="T288" s="149" t="e">
        <f>H931</f>
        <v>#N/A</v>
      </c>
      <c r="U288" s="149" t="e">
        <f>H933</f>
        <v>#N/A</v>
      </c>
      <c r="V288" s="149" t="e">
        <f>H935</f>
        <v>#N/A</v>
      </c>
      <c r="W288" s="149" t="e">
        <f>H937</f>
        <v>#N/A</v>
      </c>
      <c r="X288" s="149" t="e">
        <f>H939</f>
        <v>#N/A</v>
      </c>
      <c r="Y288" s="149" t="e">
        <f>H941</f>
        <v>#N/A</v>
      </c>
      <c r="Z288" s="149" t="e">
        <f>H943</f>
        <v>#N/A</v>
      </c>
      <c r="AA288" s="149" t="e">
        <f>H945</f>
        <v>#N/A</v>
      </c>
      <c r="AB288" s="149" t="e">
        <f>H947</f>
        <v>#N/A</v>
      </c>
      <c r="AC288" s="149" t="e">
        <f>J929</f>
        <v>#N/A</v>
      </c>
      <c r="AD288" s="149" t="e">
        <f>J931</f>
        <v>#N/A</v>
      </c>
      <c r="AE288" s="149" t="e">
        <f>J933</f>
        <v>#N/A</v>
      </c>
      <c r="AF288" s="149" t="e">
        <f>J935</f>
        <v>#N/A</v>
      </c>
      <c r="AG288" s="149" t="e">
        <f>J937</f>
        <v>#N/A</v>
      </c>
      <c r="AH288" s="149" t="e">
        <f>J939</f>
        <v>#N/A</v>
      </c>
      <c r="AI288" s="149" t="e">
        <f>J941</f>
        <v>#N/A</v>
      </c>
      <c r="AJ288" s="149" t="e">
        <f>J943</f>
        <v>#N/A</v>
      </c>
      <c r="AK288" s="149" t="e">
        <f>J945</f>
        <v>#N/A</v>
      </c>
      <c r="AL288" s="149" t="e">
        <f>J947</f>
        <v>#N/A</v>
      </c>
      <c r="AM288" s="21"/>
      <c r="AN288" s="21"/>
      <c r="AO288" s="21" t="s">
        <v>260</v>
      </c>
      <c r="AP288" s="21">
        <f t="shared" si="1"/>
        <v>945</v>
      </c>
      <c r="AQ288" s="21">
        <v>49</v>
      </c>
      <c r="AR288" s="21" t="str">
        <f t="shared" si="0"/>
        <v>=J945</v>
      </c>
      <c r="AS288" s="21" t="s">
        <v>241</v>
      </c>
      <c r="AT288" s="21"/>
      <c r="AV288" s="227">
        <v>2.77</v>
      </c>
      <c r="AW288" s="226" t="s">
        <v>287</v>
      </c>
    </row>
    <row r="289" spans="6:49" x14ac:dyDescent="0.2">
      <c r="F289" s="1"/>
      <c r="G289" s="6"/>
      <c r="H289" s="1"/>
      <c r="I289" s="14"/>
      <c r="J289" s="1"/>
      <c r="K289" s="1"/>
      <c r="L289" s="1"/>
      <c r="M289" s="1"/>
      <c r="N289" s="147"/>
      <c r="O289" s="147"/>
      <c r="P289" s="8"/>
      <c r="Q289" s="21"/>
      <c r="R289" s="149" t="s">
        <v>44</v>
      </c>
      <c r="S289" s="149" t="e">
        <f>H978</f>
        <v>#N/A</v>
      </c>
      <c r="T289" s="149" t="e">
        <f>H980</f>
        <v>#N/A</v>
      </c>
      <c r="U289" s="149" t="e">
        <f>H982</f>
        <v>#N/A</v>
      </c>
      <c r="V289" s="149" t="e">
        <f>H984</f>
        <v>#N/A</v>
      </c>
      <c r="W289" s="149" t="e">
        <f>H986</f>
        <v>#N/A</v>
      </c>
      <c r="X289" s="149" t="e">
        <f>H988</f>
        <v>#N/A</v>
      </c>
      <c r="Y289" s="149" t="e">
        <f>H990</f>
        <v>#N/A</v>
      </c>
      <c r="Z289" s="149" t="e">
        <f>H992</f>
        <v>#N/A</v>
      </c>
      <c r="AA289" s="149" t="e">
        <f>H994</f>
        <v>#N/A</v>
      </c>
      <c r="AB289" s="149" t="e">
        <f>H996</f>
        <v>#N/A</v>
      </c>
      <c r="AC289" s="149" t="e">
        <f>J978</f>
        <v>#N/A</v>
      </c>
      <c r="AD289" s="149" t="e">
        <f>J980</f>
        <v>#N/A</v>
      </c>
      <c r="AE289" s="149" t="e">
        <f>J982</f>
        <v>#N/A</v>
      </c>
      <c r="AF289" s="149" t="e">
        <f>J984</f>
        <v>#N/A</v>
      </c>
      <c r="AG289" s="149" t="e">
        <f>J986</f>
        <v>#N/A</v>
      </c>
      <c r="AH289" s="149" t="e">
        <f>J988</f>
        <v>#N/A</v>
      </c>
      <c r="AI289" s="149" t="e">
        <f>J990</f>
        <v>#N/A</v>
      </c>
      <c r="AJ289" s="149" t="e">
        <f>J992</f>
        <v>#N/A</v>
      </c>
      <c r="AK289" s="149" t="e">
        <f>J994</f>
        <v>#N/A</v>
      </c>
      <c r="AL289" s="149" t="e">
        <f>J996</f>
        <v>#N/A</v>
      </c>
      <c r="AM289" s="21"/>
      <c r="AN289" s="21"/>
      <c r="AO289" s="21" t="s">
        <v>260</v>
      </c>
      <c r="AP289" s="21">
        <f t="shared" si="1"/>
        <v>994</v>
      </c>
      <c r="AQ289" s="21">
        <v>49</v>
      </c>
      <c r="AR289" s="21" t="str">
        <f t="shared" si="0"/>
        <v>=J994</v>
      </c>
      <c r="AS289" s="21" t="s">
        <v>242</v>
      </c>
      <c r="AT289" s="21"/>
      <c r="AV289" s="227">
        <v>2.78</v>
      </c>
      <c r="AW289" s="226" t="s">
        <v>287</v>
      </c>
    </row>
    <row r="290" spans="6:49" x14ac:dyDescent="0.2">
      <c r="F290" s="1"/>
      <c r="G290" s="231" t="s">
        <v>281</v>
      </c>
      <c r="H290" s="179">
        <f>VLOOKUP(G279,Data!$A$3:$BE$35,8,FALSE)</f>
        <v>42736</v>
      </c>
      <c r="I290" s="232" t="s">
        <v>280</v>
      </c>
      <c r="J290" s="181">
        <f>VLOOKUP(G279,Data!$A$3:$BE$35,13,FALSE)</f>
        <v>0</v>
      </c>
      <c r="K290" s="1"/>
      <c r="L290" s="502" t="s">
        <v>284</v>
      </c>
      <c r="M290" s="502"/>
      <c r="N290" s="36"/>
      <c r="O290" s="36"/>
      <c r="P290" s="8"/>
      <c r="Q290" s="21"/>
      <c r="R290" s="149" t="s">
        <v>45</v>
      </c>
      <c r="S290" s="149" t="e">
        <f>H1027</f>
        <v>#N/A</v>
      </c>
      <c r="T290" s="149" t="e">
        <f>H1029</f>
        <v>#N/A</v>
      </c>
      <c r="U290" s="149" t="e">
        <f>H1031</f>
        <v>#N/A</v>
      </c>
      <c r="V290" s="149" t="e">
        <f>H1033</f>
        <v>#N/A</v>
      </c>
      <c r="W290" s="149" t="e">
        <f>H1035</f>
        <v>#N/A</v>
      </c>
      <c r="X290" s="149" t="e">
        <f>H1037</f>
        <v>#N/A</v>
      </c>
      <c r="Y290" s="149" t="e">
        <f>H1039</f>
        <v>#N/A</v>
      </c>
      <c r="Z290" s="149" t="e">
        <f>H1041</f>
        <v>#N/A</v>
      </c>
      <c r="AA290" s="149" t="e">
        <f>H1043</f>
        <v>#N/A</v>
      </c>
      <c r="AB290" s="149" t="e">
        <f>H1045</f>
        <v>#N/A</v>
      </c>
      <c r="AC290" s="149" t="e">
        <f>J1027</f>
        <v>#N/A</v>
      </c>
      <c r="AD290" s="149" t="e">
        <f>J1029</f>
        <v>#N/A</v>
      </c>
      <c r="AE290" s="149" t="e">
        <f>J1031</f>
        <v>#N/A</v>
      </c>
      <c r="AF290" s="149" t="e">
        <f>J1033</f>
        <v>#N/A</v>
      </c>
      <c r="AG290" s="149" t="e">
        <f>J1035</f>
        <v>#N/A</v>
      </c>
      <c r="AH290" s="149" t="e">
        <f>J1037</f>
        <v>#N/A</v>
      </c>
      <c r="AI290" s="149" t="e">
        <f>J1039</f>
        <v>#N/A</v>
      </c>
      <c r="AJ290" s="149" t="e">
        <f>J1041</f>
        <v>#N/A</v>
      </c>
      <c r="AK290" s="149" t="e">
        <f>J1043</f>
        <v>#N/A</v>
      </c>
      <c r="AL290" s="149" t="e">
        <f>J1045</f>
        <v>#N/A</v>
      </c>
      <c r="AM290" s="21"/>
      <c r="AN290" s="21"/>
      <c r="AO290" s="21" t="s">
        <v>260</v>
      </c>
      <c r="AP290" s="21">
        <f t="shared" si="1"/>
        <v>1043</v>
      </c>
      <c r="AQ290" s="21">
        <v>49</v>
      </c>
      <c r="AR290" s="21" t="str">
        <f t="shared" si="0"/>
        <v>=J1043</v>
      </c>
      <c r="AS290" s="21" t="s">
        <v>243</v>
      </c>
      <c r="AT290" s="21"/>
      <c r="AV290" s="227">
        <v>2.79</v>
      </c>
      <c r="AW290" s="226" t="s">
        <v>287</v>
      </c>
    </row>
    <row r="291" spans="6:49" ht="12.75" customHeight="1" x14ac:dyDescent="0.2">
      <c r="F291" s="1"/>
      <c r="G291" s="507" t="s">
        <v>100</v>
      </c>
      <c r="H291" s="147"/>
      <c r="I291" s="14"/>
      <c r="J291" s="1"/>
      <c r="K291" s="1"/>
      <c r="L291" s="1"/>
      <c r="M291" s="1"/>
      <c r="N291" s="147"/>
      <c r="O291" s="147"/>
      <c r="P291" s="8"/>
      <c r="Q291" s="21"/>
      <c r="R291" s="149" t="s">
        <v>46</v>
      </c>
      <c r="S291" s="149" t="e">
        <f>H1076</f>
        <v>#N/A</v>
      </c>
      <c r="T291" s="149" t="e">
        <f>H1078</f>
        <v>#N/A</v>
      </c>
      <c r="U291" s="149" t="e">
        <f>H1080</f>
        <v>#N/A</v>
      </c>
      <c r="V291" s="149" t="e">
        <f>H1082</f>
        <v>#N/A</v>
      </c>
      <c r="W291" s="149" t="e">
        <f>H1084</f>
        <v>#N/A</v>
      </c>
      <c r="X291" s="149" t="e">
        <f>H1086</f>
        <v>#N/A</v>
      </c>
      <c r="Y291" s="149" t="e">
        <f>H1088</f>
        <v>#N/A</v>
      </c>
      <c r="Z291" s="149" t="e">
        <f>H1090</f>
        <v>#N/A</v>
      </c>
      <c r="AA291" s="149" t="e">
        <f>H1092</f>
        <v>#N/A</v>
      </c>
      <c r="AB291" s="149" t="e">
        <f>H1094</f>
        <v>#N/A</v>
      </c>
      <c r="AC291" s="149" t="e">
        <f>J1076</f>
        <v>#N/A</v>
      </c>
      <c r="AD291" s="149" t="e">
        <f>J1078</f>
        <v>#N/A</v>
      </c>
      <c r="AE291" s="149" t="e">
        <f>J1080</f>
        <v>#N/A</v>
      </c>
      <c r="AF291" s="149" t="e">
        <f>J1082</f>
        <v>#N/A</v>
      </c>
      <c r="AG291" s="149" t="e">
        <f>J1084</f>
        <v>#N/A</v>
      </c>
      <c r="AH291" s="149" t="e">
        <f>J1086</f>
        <v>#N/A</v>
      </c>
      <c r="AI291" s="149" t="e">
        <f>J1088</f>
        <v>#N/A</v>
      </c>
      <c r="AJ291" s="149" t="e">
        <f>J1090</f>
        <v>#N/A</v>
      </c>
      <c r="AK291" s="149" t="e">
        <f>J1092</f>
        <v>#N/A</v>
      </c>
      <c r="AL291" s="149" t="e">
        <f>J1094</f>
        <v>#N/A</v>
      </c>
      <c r="AM291" s="21"/>
      <c r="AN291" s="21"/>
      <c r="AO291" s="21" t="s">
        <v>260</v>
      </c>
      <c r="AP291" s="21">
        <f t="shared" si="1"/>
        <v>1092</v>
      </c>
      <c r="AQ291" s="21">
        <v>49</v>
      </c>
      <c r="AR291" s="21" t="str">
        <f t="shared" si="0"/>
        <v>=J1092</v>
      </c>
      <c r="AS291" s="21" t="s">
        <v>244</v>
      </c>
      <c r="AT291" s="21"/>
      <c r="AV291" s="227">
        <v>2.8</v>
      </c>
      <c r="AW291" s="226" t="s">
        <v>287</v>
      </c>
    </row>
    <row r="292" spans="6:49" x14ac:dyDescent="0.2">
      <c r="F292" s="1"/>
      <c r="G292" s="507"/>
      <c r="H292" s="15" t="e">
        <v>#N/A</v>
      </c>
      <c r="I292" s="1"/>
      <c r="J292" s="15"/>
      <c r="K292" s="176" t="e">
        <f>J292/L292</f>
        <v>#VALUE!</v>
      </c>
      <c r="L292" s="508" t="s">
        <v>278</v>
      </c>
      <c r="M292" s="508"/>
      <c r="N292" s="176">
        <f>IF(ISERROR(K292),0,K292)</f>
        <v>0</v>
      </c>
      <c r="O292" s="192">
        <f>N292</f>
        <v>0</v>
      </c>
      <c r="P292" s="192">
        <f>Q292</f>
        <v>0</v>
      </c>
      <c r="Q292" s="21">
        <f>IF(ISERROR(J292),0,J292)</f>
        <v>0</v>
      </c>
      <c r="R292" s="149" t="s">
        <v>47</v>
      </c>
      <c r="S292" s="149" t="e">
        <f>H1125</f>
        <v>#N/A</v>
      </c>
      <c r="T292" s="149" t="e">
        <f>H1127</f>
        <v>#N/A</v>
      </c>
      <c r="U292" s="149" t="e">
        <f>H1129</f>
        <v>#N/A</v>
      </c>
      <c r="V292" s="149" t="e">
        <f>H1131</f>
        <v>#N/A</v>
      </c>
      <c r="W292" s="149" t="e">
        <f>H1133</f>
        <v>#N/A</v>
      </c>
      <c r="X292" s="149" t="e">
        <f>H1135</f>
        <v>#N/A</v>
      </c>
      <c r="Y292" s="149" t="e">
        <f>H1137</f>
        <v>#N/A</v>
      </c>
      <c r="Z292" s="149" t="e">
        <f>H1139</f>
        <v>#N/A</v>
      </c>
      <c r="AA292" s="149" t="e">
        <f>H1141</f>
        <v>#N/A</v>
      </c>
      <c r="AB292" s="149" t="e">
        <f>H1143</f>
        <v>#N/A</v>
      </c>
      <c r="AC292" s="149" t="e">
        <f>J1125</f>
        <v>#N/A</v>
      </c>
      <c r="AD292" s="149" t="e">
        <f>J1127</f>
        <v>#N/A</v>
      </c>
      <c r="AE292" s="149" t="e">
        <f>J1129</f>
        <v>#N/A</v>
      </c>
      <c r="AF292" s="149" t="e">
        <f>J1131</f>
        <v>#N/A</v>
      </c>
      <c r="AG292" s="149" t="e">
        <f>J1133</f>
        <v>#N/A</v>
      </c>
      <c r="AH292" s="149" t="e">
        <f>J1135</f>
        <v>#N/A</v>
      </c>
      <c r="AI292" s="149" t="e">
        <f>J1137</f>
        <v>#N/A</v>
      </c>
      <c r="AJ292" s="149" t="e">
        <f>J1139</f>
        <v>#N/A</v>
      </c>
      <c r="AK292" s="149" t="e">
        <f>J1141</f>
        <v>#N/A</v>
      </c>
      <c r="AL292" s="149" t="e">
        <f>J1143</f>
        <v>#N/A</v>
      </c>
      <c r="AM292" s="21"/>
      <c r="AN292" s="21"/>
      <c r="AO292" s="21" t="s">
        <v>260</v>
      </c>
      <c r="AP292" s="21">
        <f t="shared" si="1"/>
        <v>1141</v>
      </c>
      <c r="AQ292" s="21">
        <v>49</v>
      </c>
      <c r="AR292" s="21" t="str">
        <f t="shared" si="0"/>
        <v>=J1141</v>
      </c>
      <c r="AS292" s="21" t="s">
        <v>245</v>
      </c>
      <c r="AT292" s="21"/>
      <c r="AV292" s="227">
        <v>2.81</v>
      </c>
      <c r="AW292" s="226" t="s">
        <v>287</v>
      </c>
    </row>
    <row r="293" spans="6:49" x14ac:dyDescent="0.2">
      <c r="F293" s="1"/>
      <c r="G293" s="507"/>
      <c r="H293" s="147"/>
      <c r="I293" s="1"/>
      <c r="J293" s="1"/>
      <c r="K293" s="176"/>
      <c r="L293" s="1"/>
      <c r="M293" s="1"/>
      <c r="N293" s="176"/>
      <c r="O293" s="192"/>
      <c r="P293" s="8"/>
      <c r="Q293" s="21"/>
      <c r="R293" s="149" t="s">
        <v>48</v>
      </c>
      <c r="S293" s="149" t="e">
        <f>H1174</f>
        <v>#N/A</v>
      </c>
      <c r="T293" s="149" t="e">
        <f>H1176</f>
        <v>#N/A</v>
      </c>
      <c r="U293" s="149" t="e">
        <f>H1178</f>
        <v>#N/A</v>
      </c>
      <c r="V293" s="149" t="e">
        <f>H1180</f>
        <v>#N/A</v>
      </c>
      <c r="W293" s="149" t="e">
        <f>H1182</f>
        <v>#N/A</v>
      </c>
      <c r="X293" s="149" t="e">
        <f>H1184</f>
        <v>#N/A</v>
      </c>
      <c r="Y293" s="149" t="e">
        <f>H1186</f>
        <v>#N/A</v>
      </c>
      <c r="Z293" s="149" t="e">
        <f>H1188</f>
        <v>#N/A</v>
      </c>
      <c r="AA293" s="149" t="e">
        <f>H1190</f>
        <v>#N/A</v>
      </c>
      <c r="AB293" s="149" t="e">
        <f>H1192</f>
        <v>#N/A</v>
      </c>
      <c r="AC293" s="149" t="e">
        <f>J1174</f>
        <v>#N/A</v>
      </c>
      <c r="AD293" s="149" t="e">
        <f>J1176</f>
        <v>#N/A</v>
      </c>
      <c r="AE293" s="149" t="e">
        <f>J1178</f>
        <v>#N/A</v>
      </c>
      <c r="AF293" s="149" t="e">
        <f>J1180</f>
        <v>#N/A</v>
      </c>
      <c r="AG293" s="149" t="e">
        <f>J1182</f>
        <v>#N/A</v>
      </c>
      <c r="AH293" s="149" t="e">
        <f>J1184</f>
        <v>#N/A</v>
      </c>
      <c r="AI293" s="149" t="e">
        <f>J1186</f>
        <v>#N/A</v>
      </c>
      <c r="AJ293" s="149" t="e">
        <f>J1188</f>
        <v>#N/A</v>
      </c>
      <c r="AK293" s="149" t="e">
        <f>J1190</f>
        <v>#N/A</v>
      </c>
      <c r="AL293" s="149" t="e">
        <f>J1192</f>
        <v>#N/A</v>
      </c>
      <c r="AM293" s="21"/>
      <c r="AN293" s="21"/>
      <c r="AO293" s="21" t="s">
        <v>260</v>
      </c>
      <c r="AP293" s="21">
        <f t="shared" si="1"/>
        <v>1190</v>
      </c>
      <c r="AQ293" s="21">
        <v>49</v>
      </c>
      <c r="AR293" s="21" t="str">
        <f t="shared" si="0"/>
        <v>=J1190</v>
      </c>
      <c r="AS293" s="21" t="s">
        <v>246</v>
      </c>
      <c r="AT293" s="21"/>
      <c r="AV293" s="227">
        <v>2.82</v>
      </c>
      <c r="AW293" s="226" t="s">
        <v>287</v>
      </c>
    </row>
    <row r="294" spans="6:49" x14ac:dyDescent="0.2">
      <c r="F294" s="1"/>
      <c r="G294" s="507"/>
      <c r="H294" s="15" t="e">
        <v>#N/A</v>
      </c>
      <c r="I294" s="1"/>
      <c r="J294" s="15" t="e">
        <v>#N/A</v>
      </c>
      <c r="K294" s="176" t="e">
        <f>J294/L294</f>
        <v>#N/A</v>
      </c>
      <c r="L294" s="508" t="s">
        <v>278</v>
      </c>
      <c r="M294" s="508"/>
      <c r="N294" s="176">
        <f>IF(ISERROR(K294),0,K294)</f>
        <v>0</v>
      </c>
      <c r="O294" s="35">
        <f>IF(N294&lt;0.00001,O292,N294)</f>
        <v>0</v>
      </c>
      <c r="P294" s="192">
        <f>IF(Q294&lt;0.00001,P292,Q294)</f>
        <v>0</v>
      </c>
      <c r="Q294" s="21">
        <f>IF(ISERROR(J294),0,J294)</f>
        <v>0</v>
      </c>
      <c r="R294" s="149" t="s">
        <v>49</v>
      </c>
      <c r="S294" s="149" t="e">
        <f>H1223</f>
        <v>#N/A</v>
      </c>
      <c r="T294" s="149" t="e">
        <f>H1225</f>
        <v>#N/A</v>
      </c>
      <c r="U294" s="149" t="e">
        <f>H1227</f>
        <v>#N/A</v>
      </c>
      <c r="V294" s="149" t="e">
        <f>H1229</f>
        <v>#N/A</v>
      </c>
      <c r="W294" s="149" t="e">
        <f>H1231</f>
        <v>#N/A</v>
      </c>
      <c r="X294" s="149" t="e">
        <f>H1233</f>
        <v>#N/A</v>
      </c>
      <c r="Y294" s="149" t="e">
        <f>H1235</f>
        <v>#N/A</v>
      </c>
      <c r="Z294" s="149" t="e">
        <f>H1237</f>
        <v>#N/A</v>
      </c>
      <c r="AA294" s="149" t="e">
        <f>H1239</f>
        <v>#N/A</v>
      </c>
      <c r="AB294" s="149" t="e">
        <f>H1241</f>
        <v>#N/A</v>
      </c>
      <c r="AC294" s="149" t="e">
        <f>J1223</f>
        <v>#N/A</v>
      </c>
      <c r="AD294" s="149" t="e">
        <f>J1225</f>
        <v>#N/A</v>
      </c>
      <c r="AE294" s="149" t="e">
        <f>J1227</f>
        <v>#N/A</v>
      </c>
      <c r="AF294" s="149" t="e">
        <f>J1229</f>
        <v>#N/A</v>
      </c>
      <c r="AG294" s="149" t="e">
        <f>J1231</f>
        <v>#N/A</v>
      </c>
      <c r="AH294" s="149" t="e">
        <f>J1233</f>
        <v>#N/A</v>
      </c>
      <c r="AI294" s="149" t="e">
        <f>J1235</f>
        <v>#N/A</v>
      </c>
      <c r="AJ294" s="149" t="e">
        <f>J1237</f>
        <v>#N/A</v>
      </c>
      <c r="AK294" s="149" t="e">
        <f>J1239</f>
        <v>#N/A</v>
      </c>
      <c r="AL294" s="149" t="e">
        <f>J1241</f>
        <v>#N/A</v>
      </c>
      <c r="AM294" s="21"/>
      <c r="AN294" s="21"/>
      <c r="AO294" s="21" t="s">
        <v>260</v>
      </c>
      <c r="AP294" s="21">
        <f t="shared" si="1"/>
        <v>1239</v>
      </c>
      <c r="AQ294" s="21">
        <v>49</v>
      </c>
      <c r="AR294" s="21" t="str">
        <f t="shared" si="0"/>
        <v>=J1239</v>
      </c>
      <c r="AS294" s="21" t="s">
        <v>247</v>
      </c>
      <c r="AT294" s="21"/>
      <c r="AV294" s="227">
        <v>2.83</v>
      </c>
      <c r="AW294" s="226" t="s">
        <v>287</v>
      </c>
    </row>
    <row r="295" spans="6:49" x14ac:dyDescent="0.2">
      <c r="F295" s="1"/>
      <c r="G295" s="507"/>
      <c r="H295" s="147"/>
      <c r="I295" s="1"/>
      <c r="J295" s="1"/>
      <c r="K295" s="176"/>
      <c r="L295" s="1"/>
      <c r="M295" s="1"/>
      <c r="N295" s="176"/>
      <c r="O295" s="192"/>
      <c r="P295" s="8"/>
      <c r="Q295" s="21"/>
      <c r="R295" s="149" t="s">
        <v>50</v>
      </c>
      <c r="S295" s="149" t="e">
        <f>H1272</f>
        <v>#N/A</v>
      </c>
      <c r="T295" s="149" t="e">
        <f>H1274</f>
        <v>#N/A</v>
      </c>
      <c r="U295" s="149" t="e">
        <f>H1276</f>
        <v>#N/A</v>
      </c>
      <c r="V295" s="149" t="e">
        <f>H1278</f>
        <v>#N/A</v>
      </c>
      <c r="W295" s="149" t="e">
        <f>H1280</f>
        <v>#N/A</v>
      </c>
      <c r="X295" s="149" t="e">
        <f>H1282</f>
        <v>#N/A</v>
      </c>
      <c r="Y295" s="149" t="e">
        <f>H1284</f>
        <v>#N/A</v>
      </c>
      <c r="Z295" s="149" t="e">
        <f>H1286</f>
        <v>#N/A</v>
      </c>
      <c r="AA295" s="149" t="e">
        <f>H1288</f>
        <v>#N/A</v>
      </c>
      <c r="AB295" s="149" t="e">
        <f>H1290</f>
        <v>#N/A</v>
      </c>
      <c r="AC295" s="149" t="e">
        <f>J1272</f>
        <v>#N/A</v>
      </c>
      <c r="AD295" s="149" t="e">
        <f>J1274</f>
        <v>#N/A</v>
      </c>
      <c r="AE295" s="149" t="e">
        <f>J1276</f>
        <v>#N/A</v>
      </c>
      <c r="AF295" s="149" t="e">
        <f>J1278</f>
        <v>#N/A</v>
      </c>
      <c r="AG295" s="149" t="e">
        <f>J1280</f>
        <v>#N/A</v>
      </c>
      <c r="AH295" s="149" t="e">
        <f>J1282</f>
        <v>#N/A</v>
      </c>
      <c r="AI295" s="149" t="e">
        <f>J1284</f>
        <v>#N/A</v>
      </c>
      <c r="AJ295" s="149" t="e">
        <f>J1286</f>
        <v>#N/A</v>
      </c>
      <c r="AK295" s="149" t="e">
        <f>J1288</f>
        <v>#N/A</v>
      </c>
      <c r="AL295" s="149" t="e">
        <f>J1290</f>
        <v>#N/A</v>
      </c>
      <c r="AM295" s="21"/>
      <c r="AN295" s="21"/>
      <c r="AO295" s="21" t="s">
        <v>260</v>
      </c>
      <c r="AP295" s="21">
        <f t="shared" si="1"/>
        <v>1288</v>
      </c>
      <c r="AQ295" s="21">
        <v>49</v>
      </c>
      <c r="AR295" s="21" t="str">
        <f t="shared" si="0"/>
        <v>=J1288</v>
      </c>
      <c r="AS295" s="21" t="s">
        <v>248</v>
      </c>
      <c r="AT295" s="21"/>
      <c r="AV295" s="227">
        <v>2.84</v>
      </c>
      <c r="AW295" s="226" t="s">
        <v>287</v>
      </c>
    </row>
    <row r="296" spans="6:49" x14ac:dyDescent="0.2">
      <c r="F296" s="1"/>
      <c r="G296" s="507"/>
      <c r="H296" s="15" t="e">
        <v>#N/A</v>
      </c>
      <c r="I296" s="1"/>
      <c r="J296" s="15" t="e">
        <v>#N/A</v>
      </c>
      <c r="K296" s="176" t="e">
        <f>J296/L296</f>
        <v>#N/A</v>
      </c>
      <c r="L296" s="508" t="s">
        <v>278</v>
      </c>
      <c r="M296" s="508"/>
      <c r="N296" s="176">
        <f>IF(ISERROR(K296),0,K296)</f>
        <v>0</v>
      </c>
      <c r="O296" s="192">
        <f>IF(N296&lt;0.00001,O294,N296)</f>
        <v>0</v>
      </c>
      <c r="P296" s="192">
        <f>IF(Q296&lt;0.00001,P294,Q296)</f>
        <v>0</v>
      </c>
      <c r="Q296" s="21">
        <f>IF(ISERROR(J296),0,J296)</f>
        <v>0</v>
      </c>
      <c r="R296" s="149" t="s">
        <v>51</v>
      </c>
      <c r="S296" s="149" t="e">
        <f>H1321</f>
        <v>#N/A</v>
      </c>
      <c r="T296" s="149" t="e">
        <f>H1323</f>
        <v>#N/A</v>
      </c>
      <c r="U296" s="149" t="e">
        <f>H1325</f>
        <v>#N/A</v>
      </c>
      <c r="V296" s="149" t="e">
        <f>H1327</f>
        <v>#N/A</v>
      </c>
      <c r="W296" s="149" t="e">
        <f>H1329</f>
        <v>#N/A</v>
      </c>
      <c r="X296" s="149" t="e">
        <f>H1331</f>
        <v>#N/A</v>
      </c>
      <c r="Y296" s="149" t="e">
        <f>H1333</f>
        <v>#N/A</v>
      </c>
      <c r="Z296" s="149" t="e">
        <f>H1335</f>
        <v>#N/A</v>
      </c>
      <c r="AA296" s="149" t="e">
        <f>H1337</f>
        <v>#N/A</v>
      </c>
      <c r="AB296" s="149" t="e">
        <f>H1339</f>
        <v>#N/A</v>
      </c>
      <c r="AC296" s="149" t="e">
        <f>J1321</f>
        <v>#N/A</v>
      </c>
      <c r="AD296" s="149" t="e">
        <f>J1323</f>
        <v>#N/A</v>
      </c>
      <c r="AE296" s="149" t="e">
        <f>J1325</f>
        <v>#N/A</v>
      </c>
      <c r="AF296" s="149" t="e">
        <f>J1327</f>
        <v>#N/A</v>
      </c>
      <c r="AG296" s="149" t="e">
        <f>J1329</f>
        <v>#N/A</v>
      </c>
      <c r="AH296" s="149" t="e">
        <f>J1331</f>
        <v>#N/A</v>
      </c>
      <c r="AI296" s="149" t="e">
        <f>J1333</f>
        <v>#N/A</v>
      </c>
      <c r="AJ296" s="149" t="e">
        <f>J1335</f>
        <v>#N/A</v>
      </c>
      <c r="AK296" s="149" t="e">
        <f>J1337</f>
        <v>#N/A</v>
      </c>
      <c r="AL296" s="149" t="e">
        <f>J1339</f>
        <v>#N/A</v>
      </c>
      <c r="AM296" s="21"/>
      <c r="AN296" s="21"/>
      <c r="AO296" s="21" t="s">
        <v>260</v>
      </c>
      <c r="AP296" s="21">
        <f t="shared" si="1"/>
        <v>1337</v>
      </c>
      <c r="AQ296" s="21">
        <v>49</v>
      </c>
      <c r="AR296" s="21" t="str">
        <f t="shared" si="0"/>
        <v>=J1337</v>
      </c>
      <c r="AS296" s="21" t="s">
        <v>249</v>
      </c>
      <c r="AT296" s="21"/>
      <c r="AV296" s="227">
        <v>2.85</v>
      </c>
      <c r="AW296" s="226" t="s">
        <v>287</v>
      </c>
    </row>
    <row r="297" spans="6:49" x14ac:dyDescent="0.2">
      <c r="F297" s="1"/>
      <c r="G297" s="507"/>
      <c r="H297" s="147"/>
      <c r="I297" s="1"/>
      <c r="J297" s="1"/>
      <c r="K297" s="176"/>
      <c r="L297" s="1"/>
      <c r="M297" s="1"/>
      <c r="N297" s="176"/>
      <c r="O297" s="35"/>
      <c r="P297" s="8"/>
      <c r="Q297" s="21"/>
      <c r="R297" s="149" t="s">
        <v>52</v>
      </c>
      <c r="S297" s="149" t="e">
        <f>H1370</f>
        <v>#N/A</v>
      </c>
      <c r="T297" s="149" t="e">
        <f>H1372</f>
        <v>#N/A</v>
      </c>
      <c r="U297" s="149" t="e">
        <f>H1374</f>
        <v>#N/A</v>
      </c>
      <c r="V297" s="149" t="e">
        <f>H1376</f>
        <v>#N/A</v>
      </c>
      <c r="W297" s="149" t="e">
        <f>H1378</f>
        <v>#N/A</v>
      </c>
      <c r="X297" s="149" t="e">
        <f>H1380</f>
        <v>#N/A</v>
      </c>
      <c r="Y297" s="149" t="e">
        <f>H1382</f>
        <v>#N/A</v>
      </c>
      <c r="Z297" s="149" t="e">
        <f>H1384</f>
        <v>#N/A</v>
      </c>
      <c r="AA297" s="149" t="e">
        <f>H1386</f>
        <v>#N/A</v>
      </c>
      <c r="AB297" s="149" t="e">
        <f>H1388</f>
        <v>#N/A</v>
      </c>
      <c r="AC297" s="149" t="e">
        <f>J1370</f>
        <v>#N/A</v>
      </c>
      <c r="AD297" s="149" t="e">
        <f>J1372</f>
        <v>#N/A</v>
      </c>
      <c r="AE297" s="149" t="e">
        <f>J1374</f>
        <v>#N/A</v>
      </c>
      <c r="AF297" s="149" t="e">
        <f>J1376</f>
        <v>#N/A</v>
      </c>
      <c r="AG297" s="149" t="e">
        <f>J1378</f>
        <v>#N/A</v>
      </c>
      <c r="AH297" s="149" t="e">
        <f>J1380</f>
        <v>#N/A</v>
      </c>
      <c r="AI297" s="149" t="e">
        <f>J1382</f>
        <v>#N/A</v>
      </c>
      <c r="AJ297" s="149" t="e">
        <f>J1384</f>
        <v>#N/A</v>
      </c>
      <c r="AK297" s="149" t="e">
        <f>J1386</f>
        <v>#N/A</v>
      </c>
      <c r="AL297" s="149" t="e">
        <f>J1388</f>
        <v>#N/A</v>
      </c>
      <c r="AM297" s="21"/>
      <c r="AN297" s="21"/>
      <c r="AO297" s="21" t="s">
        <v>260</v>
      </c>
      <c r="AP297" s="21">
        <f t="shared" si="1"/>
        <v>1386</v>
      </c>
      <c r="AQ297" s="21">
        <v>49</v>
      </c>
      <c r="AR297" s="21" t="str">
        <f t="shared" si="0"/>
        <v>=J1386</v>
      </c>
      <c r="AS297" s="21" t="s">
        <v>250</v>
      </c>
      <c r="AT297" s="21"/>
      <c r="AV297" s="227">
        <v>2.86</v>
      </c>
      <c r="AW297" s="226" t="s">
        <v>287</v>
      </c>
    </row>
    <row r="298" spans="6:49" x14ac:dyDescent="0.2">
      <c r="F298" s="1"/>
      <c r="G298" s="507"/>
      <c r="H298" s="15" t="e">
        <v>#N/A</v>
      </c>
      <c r="I298" s="1"/>
      <c r="J298" s="15" t="e">
        <v>#N/A</v>
      </c>
      <c r="K298" s="176" t="e">
        <f>J298/L298</f>
        <v>#N/A</v>
      </c>
      <c r="L298" s="508" t="s">
        <v>278</v>
      </c>
      <c r="M298" s="508"/>
      <c r="N298" s="176">
        <f>IF(ISERROR(K298),0,K298)</f>
        <v>0</v>
      </c>
      <c r="O298" s="192">
        <f>IF(N298&lt;0.00001,O296,N298)</f>
        <v>0</v>
      </c>
      <c r="P298" s="192">
        <f>IF(Q298&lt;0.00001,P296,Q298)</f>
        <v>0</v>
      </c>
      <c r="Q298" s="21">
        <f>IF(ISERROR(J298),0,J298)</f>
        <v>0</v>
      </c>
      <c r="R298" s="149" t="s">
        <v>53</v>
      </c>
      <c r="S298" s="149" t="e">
        <f>H1419</f>
        <v>#N/A</v>
      </c>
      <c r="T298" s="149" t="e">
        <f>H1421</f>
        <v>#N/A</v>
      </c>
      <c r="U298" s="149" t="e">
        <f>H1423</f>
        <v>#N/A</v>
      </c>
      <c r="V298" s="149" t="e">
        <f>H1425</f>
        <v>#N/A</v>
      </c>
      <c r="W298" s="149" t="e">
        <f>H1427</f>
        <v>#N/A</v>
      </c>
      <c r="X298" s="149" t="e">
        <f>H1429</f>
        <v>#N/A</v>
      </c>
      <c r="Y298" s="149" t="e">
        <f>H1431</f>
        <v>#N/A</v>
      </c>
      <c r="Z298" s="149" t="e">
        <f>H1433</f>
        <v>#N/A</v>
      </c>
      <c r="AA298" s="149" t="e">
        <f>H1435</f>
        <v>#N/A</v>
      </c>
      <c r="AB298" s="149" t="e">
        <f>H1437</f>
        <v>#N/A</v>
      </c>
      <c r="AC298" s="149" t="e">
        <f>J1419</f>
        <v>#N/A</v>
      </c>
      <c r="AD298" s="149" t="e">
        <f>J1421</f>
        <v>#N/A</v>
      </c>
      <c r="AE298" s="149" t="e">
        <f>J1423</f>
        <v>#N/A</v>
      </c>
      <c r="AF298" s="149" t="e">
        <f>J1425</f>
        <v>#N/A</v>
      </c>
      <c r="AG298" s="149" t="e">
        <f>J1427</f>
        <v>#N/A</v>
      </c>
      <c r="AH298" s="149" t="e">
        <f>J1429</f>
        <v>#N/A</v>
      </c>
      <c r="AI298" s="149" t="e">
        <f>J1431</f>
        <v>#N/A</v>
      </c>
      <c r="AJ298" s="149" t="e">
        <f>J1433</f>
        <v>#N/A</v>
      </c>
      <c r="AK298" s="149" t="e">
        <f>J1435</f>
        <v>#N/A</v>
      </c>
      <c r="AL298" s="149" t="e">
        <f>J1437</f>
        <v>#N/A</v>
      </c>
      <c r="AM298" s="21"/>
      <c r="AN298" s="21"/>
      <c r="AO298" s="21" t="s">
        <v>260</v>
      </c>
      <c r="AP298" s="21">
        <f t="shared" si="1"/>
        <v>1435</v>
      </c>
      <c r="AQ298" s="21">
        <v>49</v>
      </c>
      <c r="AR298" s="21" t="str">
        <f t="shared" si="0"/>
        <v>=J1435</v>
      </c>
      <c r="AS298" s="21" t="s">
        <v>251</v>
      </c>
      <c r="AT298" s="21"/>
      <c r="AV298" s="227">
        <v>2.87</v>
      </c>
      <c r="AW298" s="226" t="s">
        <v>287</v>
      </c>
    </row>
    <row r="299" spans="6:49" x14ac:dyDescent="0.2">
      <c r="F299" s="1"/>
      <c r="G299" s="507"/>
      <c r="H299" s="14"/>
      <c r="I299" s="1"/>
      <c r="J299" s="147"/>
      <c r="K299" s="176"/>
      <c r="L299" s="1"/>
      <c r="M299" s="1"/>
      <c r="N299" s="176"/>
      <c r="O299" s="192"/>
      <c r="P299" s="8"/>
      <c r="Q299" s="21"/>
      <c r="R299" s="149" t="s">
        <v>54</v>
      </c>
      <c r="S299" s="149" t="e">
        <f>H1468</f>
        <v>#N/A</v>
      </c>
      <c r="T299" s="149" t="e">
        <f>H1470</f>
        <v>#N/A</v>
      </c>
      <c r="U299" s="149" t="e">
        <f>H1472</f>
        <v>#N/A</v>
      </c>
      <c r="V299" s="149" t="e">
        <f>H1474</f>
        <v>#N/A</v>
      </c>
      <c r="W299" s="149" t="e">
        <f>H1476</f>
        <v>#N/A</v>
      </c>
      <c r="X299" s="149" t="e">
        <f>H1478</f>
        <v>#N/A</v>
      </c>
      <c r="Y299" s="149" t="e">
        <f>H1480</f>
        <v>#N/A</v>
      </c>
      <c r="Z299" s="149" t="e">
        <f>H1482</f>
        <v>#N/A</v>
      </c>
      <c r="AA299" s="149" t="e">
        <f>H1484</f>
        <v>#N/A</v>
      </c>
      <c r="AB299" s="149" t="e">
        <f>H1486</f>
        <v>#N/A</v>
      </c>
      <c r="AC299" s="149" t="e">
        <f>J1468</f>
        <v>#N/A</v>
      </c>
      <c r="AD299" s="149" t="e">
        <f>J1470</f>
        <v>#N/A</v>
      </c>
      <c r="AE299" s="149" t="e">
        <f>J1472</f>
        <v>#N/A</v>
      </c>
      <c r="AF299" s="149" t="e">
        <f>J1474</f>
        <v>#N/A</v>
      </c>
      <c r="AG299" s="149" t="e">
        <f>J1476</f>
        <v>#N/A</v>
      </c>
      <c r="AH299" s="149" t="e">
        <f>J1478</f>
        <v>#N/A</v>
      </c>
      <c r="AI299" s="149" t="e">
        <f>J1480</f>
        <v>#N/A</v>
      </c>
      <c r="AJ299" s="149" t="e">
        <f>J1482</f>
        <v>#N/A</v>
      </c>
      <c r="AK299" s="149" t="e">
        <f>J1484</f>
        <v>#N/A</v>
      </c>
      <c r="AL299" s="149" t="e">
        <f>J1486</f>
        <v>#N/A</v>
      </c>
      <c r="AM299" s="21"/>
      <c r="AN299" s="21"/>
      <c r="AO299" s="21" t="s">
        <v>260</v>
      </c>
      <c r="AP299" s="21">
        <f t="shared" si="1"/>
        <v>1484</v>
      </c>
      <c r="AQ299" s="21">
        <v>49</v>
      </c>
      <c r="AR299" s="21" t="str">
        <f t="shared" si="0"/>
        <v>=J1484</v>
      </c>
      <c r="AS299" s="21" t="s">
        <v>252</v>
      </c>
      <c r="AT299" s="21"/>
      <c r="AV299" s="227">
        <v>2.88</v>
      </c>
      <c r="AW299" s="226" t="s">
        <v>287</v>
      </c>
    </row>
    <row r="300" spans="6:49" x14ac:dyDescent="0.2">
      <c r="F300" s="1"/>
      <c r="G300" s="507"/>
      <c r="H300" s="15" t="e">
        <v>#N/A</v>
      </c>
      <c r="I300" s="1"/>
      <c r="J300" s="15" t="e">
        <v>#N/A</v>
      </c>
      <c r="K300" s="176" t="e">
        <f>J300/L300</f>
        <v>#N/A</v>
      </c>
      <c r="L300" s="508" t="s">
        <v>278</v>
      </c>
      <c r="M300" s="508"/>
      <c r="N300" s="176">
        <f>IF(ISERROR(K300),0,K300)</f>
        <v>0</v>
      </c>
      <c r="O300" s="35">
        <f>IF(N300&lt;0.00001,O298,N300)</f>
        <v>0</v>
      </c>
      <c r="P300" s="192">
        <f>IF(Q300&lt;0.00001,P298,Q300)</f>
        <v>0</v>
      </c>
      <c r="Q300" s="21">
        <f>IF(ISERROR(J300),0,J300)</f>
        <v>0</v>
      </c>
      <c r="R300" s="149" t="s">
        <v>55</v>
      </c>
      <c r="S300" s="149" t="e">
        <f>H1517</f>
        <v>#N/A</v>
      </c>
      <c r="T300" s="149" t="e">
        <f>H1519</f>
        <v>#N/A</v>
      </c>
      <c r="U300" s="149" t="e">
        <f>H1521</f>
        <v>#N/A</v>
      </c>
      <c r="V300" s="149" t="e">
        <f>H1523</f>
        <v>#N/A</v>
      </c>
      <c r="W300" s="149" t="e">
        <f>H1525</f>
        <v>#N/A</v>
      </c>
      <c r="X300" s="149" t="e">
        <f>H1527</f>
        <v>#N/A</v>
      </c>
      <c r="Y300" s="149" t="e">
        <f>H1529</f>
        <v>#N/A</v>
      </c>
      <c r="Z300" s="149" t="e">
        <f>H1531</f>
        <v>#N/A</v>
      </c>
      <c r="AA300" s="149" t="e">
        <f>H1533</f>
        <v>#N/A</v>
      </c>
      <c r="AB300" s="149" t="e">
        <f>H1535</f>
        <v>#N/A</v>
      </c>
      <c r="AC300" s="149" t="e">
        <f>J1517</f>
        <v>#N/A</v>
      </c>
      <c r="AD300" s="149" t="e">
        <f>J1519</f>
        <v>#N/A</v>
      </c>
      <c r="AE300" s="149" t="e">
        <f>J1521</f>
        <v>#N/A</v>
      </c>
      <c r="AF300" s="149" t="e">
        <f>J1523</f>
        <v>#N/A</v>
      </c>
      <c r="AG300" s="149" t="e">
        <f>J1525</f>
        <v>#N/A</v>
      </c>
      <c r="AH300" s="149" t="e">
        <f>J1527</f>
        <v>#N/A</v>
      </c>
      <c r="AI300" s="149" t="e">
        <f>J1529</f>
        <v>#N/A</v>
      </c>
      <c r="AJ300" s="149" t="e">
        <f>J1531</f>
        <v>#N/A</v>
      </c>
      <c r="AK300" s="149" t="e">
        <f>J1533</f>
        <v>#N/A</v>
      </c>
      <c r="AL300" s="149" t="e">
        <f>J1535</f>
        <v>#N/A</v>
      </c>
      <c r="AM300" s="21"/>
      <c r="AN300" s="21"/>
      <c r="AO300" s="21" t="s">
        <v>260</v>
      </c>
      <c r="AP300" s="21">
        <f t="shared" si="1"/>
        <v>1533</v>
      </c>
      <c r="AQ300" s="21">
        <v>49</v>
      </c>
      <c r="AR300" s="21" t="str">
        <f t="shared" si="0"/>
        <v>=J1533</v>
      </c>
      <c r="AS300" s="21" t="s">
        <v>253</v>
      </c>
      <c r="AT300" s="21"/>
      <c r="AV300" s="227">
        <v>2.89</v>
      </c>
      <c r="AW300" s="226" t="s">
        <v>287</v>
      </c>
    </row>
    <row r="301" spans="6:49" x14ac:dyDescent="0.2">
      <c r="F301" s="1"/>
      <c r="G301" s="507"/>
      <c r="H301" s="14"/>
      <c r="I301" s="1"/>
      <c r="J301" s="147"/>
      <c r="K301" s="176"/>
      <c r="L301" s="1"/>
      <c r="M301" s="1"/>
      <c r="N301" s="176"/>
      <c r="O301" s="192"/>
      <c r="P301" s="1"/>
      <c r="Q301" s="21" t="s">
        <v>11</v>
      </c>
      <c r="R301" s="149" t="s">
        <v>56</v>
      </c>
      <c r="S301" s="149" t="e">
        <f>H1566</f>
        <v>#N/A</v>
      </c>
      <c r="T301" s="149" t="e">
        <f>H1568</f>
        <v>#N/A</v>
      </c>
      <c r="U301" s="149" t="e">
        <f>H1570</f>
        <v>#N/A</v>
      </c>
      <c r="V301" s="149" t="e">
        <f>H1572</f>
        <v>#N/A</v>
      </c>
      <c r="W301" s="149" t="e">
        <f>H1574</f>
        <v>#N/A</v>
      </c>
      <c r="X301" s="149" t="e">
        <f>H1576</f>
        <v>#N/A</v>
      </c>
      <c r="Y301" s="149" t="e">
        <f>H1578</f>
        <v>#N/A</v>
      </c>
      <c r="Z301" s="149" t="e">
        <f>H1580</f>
        <v>#N/A</v>
      </c>
      <c r="AA301" s="149" t="e">
        <f>H1582</f>
        <v>#N/A</v>
      </c>
      <c r="AB301" s="149" t="e">
        <f>H1584</f>
        <v>#N/A</v>
      </c>
      <c r="AC301" s="149" t="e">
        <f>J1566</f>
        <v>#N/A</v>
      </c>
      <c r="AD301" s="149" t="e">
        <f>J1568</f>
        <v>#N/A</v>
      </c>
      <c r="AE301" s="149" t="e">
        <f>J1570</f>
        <v>#N/A</v>
      </c>
      <c r="AF301" s="149" t="e">
        <f>J1572</f>
        <v>#N/A</v>
      </c>
      <c r="AG301" s="149" t="e">
        <f>J1574</f>
        <v>#N/A</v>
      </c>
      <c r="AH301" s="149" t="e">
        <f>J1576</f>
        <v>#N/A</v>
      </c>
      <c r="AI301" s="149" t="e">
        <f>J1578</f>
        <v>#N/A</v>
      </c>
      <c r="AJ301" s="149" t="e">
        <f>J1580</f>
        <v>#N/A</v>
      </c>
      <c r="AK301" s="149" t="e">
        <f>J1582</f>
        <v>#N/A</v>
      </c>
      <c r="AL301" s="149" t="e">
        <f>J1584</f>
        <v>#N/A</v>
      </c>
      <c r="AM301" s="21"/>
      <c r="AN301" s="21"/>
      <c r="AO301" s="21" t="s">
        <v>260</v>
      </c>
      <c r="AP301" s="21">
        <f t="shared" si="1"/>
        <v>1582</v>
      </c>
      <c r="AQ301" s="21">
        <v>49</v>
      </c>
      <c r="AR301" s="21" t="str">
        <f t="shared" si="0"/>
        <v>=J1582</v>
      </c>
      <c r="AS301" s="21" t="s">
        <v>254</v>
      </c>
      <c r="AT301" s="21"/>
      <c r="AV301" s="227">
        <v>2.9</v>
      </c>
      <c r="AW301" s="226" t="s">
        <v>287</v>
      </c>
    </row>
    <row r="302" spans="6:49" x14ac:dyDescent="0.2">
      <c r="F302" s="1"/>
      <c r="G302" s="507"/>
      <c r="H302" s="15" t="e">
        <v>#N/A</v>
      </c>
      <c r="I302" s="1"/>
      <c r="J302" s="15" t="e">
        <v>#N/A</v>
      </c>
      <c r="K302" s="176" t="e">
        <f>J302/L302</f>
        <v>#N/A</v>
      </c>
      <c r="L302" s="508" t="s">
        <v>278</v>
      </c>
      <c r="M302" s="508"/>
      <c r="N302" s="176">
        <f>IF(ISERROR(K302),0,K302)</f>
        <v>0</v>
      </c>
      <c r="O302" s="192">
        <f>IF(N302&lt;0.00001,O300,N302)</f>
        <v>0</v>
      </c>
      <c r="P302" s="192">
        <f>IF(Q302&lt;0.00001,P300,Q302)</f>
        <v>0</v>
      </c>
      <c r="Q302" s="21">
        <f>IF(ISERROR(J302),0,J302)</f>
        <v>0</v>
      </c>
      <c r="R302" s="149" t="s">
        <v>57</v>
      </c>
      <c r="S302" s="149" t="e">
        <f>H1615</f>
        <v>#N/A</v>
      </c>
      <c r="T302" s="149" t="e">
        <f>H1617</f>
        <v>#N/A</v>
      </c>
      <c r="U302" s="149" t="e">
        <f>H1619</f>
        <v>#N/A</v>
      </c>
      <c r="V302" s="149" t="e">
        <f>H1621</f>
        <v>#N/A</v>
      </c>
      <c r="W302" s="149" t="e">
        <f>H1623</f>
        <v>#N/A</v>
      </c>
      <c r="X302" s="149" t="e">
        <f>H1625</f>
        <v>#N/A</v>
      </c>
      <c r="Y302" s="149" t="e">
        <f>H1627</f>
        <v>#N/A</v>
      </c>
      <c r="Z302" s="149" t="e">
        <f>H1629</f>
        <v>#N/A</v>
      </c>
      <c r="AA302" s="149" t="e">
        <f>H1631</f>
        <v>#N/A</v>
      </c>
      <c r="AB302" s="149" t="e">
        <f>H1633</f>
        <v>#N/A</v>
      </c>
      <c r="AC302" s="149" t="e">
        <f>J1615</f>
        <v>#N/A</v>
      </c>
      <c r="AD302" s="149" t="e">
        <f>J1617</f>
        <v>#N/A</v>
      </c>
      <c r="AE302" s="149" t="e">
        <f>J1619</f>
        <v>#N/A</v>
      </c>
      <c r="AF302" s="149" t="e">
        <f>J1621</f>
        <v>#N/A</v>
      </c>
      <c r="AG302" s="149" t="e">
        <f>J1623</f>
        <v>#N/A</v>
      </c>
      <c r="AH302" s="149" t="e">
        <f>J1625</f>
        <v>#N/A</v>
      </c>
      <c r="AI302" s="149" t="e">
        <f>J1627</f>
        <v>#N/A</v>
      </c>
      <c r="AJ302" s="149" t="e">
        <f>J1629</f>
        <v>#N/A</v>
      </c>
      <c r="AK302" s="149" t="e">
        <f>J1631</f>
        <v>#N/A</v>
      </c>
      <c r="AL302" s="149" t="e">
        <f>J1633</f>
        <v>#N/A</v>
      </c>
      <c r="AM302" s="21"/>
      <c r="AN302" s="21"/>
      <c r="AO302" s="21" t="s">
        <v>260</v>
      </c>
      <c r="AP302" s="21">
        <f t="shared" si="1"/>
        <v>1631</v>
      </c>
      <c r="AQ302" s="21">
        <v>49</v>
      </c>
      <c r="AR302" s="21" t="str">
        <f t="shared" si="0"/>
        <v>=J1631</v>
      </c>
      <c r="AS302" s="21" t="s">
        <v>255</v>
      </c>
      <c r="AT302" s="21"/>
      <c r="AV302" s="227">
        <v>2.91</v>
      </c>
      <c r="AW302" s="226" t="s">
        <v>287</v>
      </c>
    </row>
    <row r="303" spans="6:49" x14ac:dyDescent="0.2">
      <c r="F303" s="1"/>
      <c r="G303" s="507"/>
      <c r="H303" s="14"/>
      <c r="I303" s="1"/>
      <c r="J303" s="147"/>
      <c r="K303" s="176"/>
      <c r="L303" s="1"/>
      <c r="M303" s="1"/>
      <c r="N303" s="176"/>
      <c r="O303" s="35"/>
      <c r="P303" s="1"/>
      <c r="Q303" s="21"/>
      <c r="R303" s="149" t="s">
        <v>58</v>
      </c>
      <c r="S303" s="149" t="e">
        <f>H1664</f>
        <v>#N/A</v>
      </c>
      <c r="T303" s="149" t="e">
        <f>H1666</f>
        <v>#N/A</v>
      </c>
      <c r="U303" s="149" t="e">
        <f>H1668</f>
        <v>#N/A</v>
      </c>
      <c r="V303" s="149" t="e">
        <f>H1670</f>
        <v>#N/A</v>
      </c>
      <c r="W303" s="149" t="e">
        <f>H1672</f>
        <v>#N/A</v>
      </c>
      <c r="X303" s="149" t="e">
        <f>H1674</f>
        <v>#N/A</v>
      </c>
      <c r="Y303" s="149" t="e">
        <f>H1676</f>
        <v>#N/A</v>
      </c>
      <c r="Z303" s="149" t="e">
        <f>H1678</f>
        <v>#N/A</v>
      </c>
      <c r="AA303" s="149" t="e">
        <f>H1680</f>
        <v>#N/A</v>
      </c>
      <c r="AB303" s="149" t="e">
        <f>H1682</f>
        <v>#N/A</v>
      </c>
      <c r="AC303" s="149" t="e">
        <f>J1664</f>
        <v>#N/A</v>
      </c>
      <c r="AD303" s="149" t="e">
        <f>J1666</f>
        <v>#N/A</v>
      </c>
      <c r="AE303" s="149" t="e">
        <f>J1668</f>
        <v>#N/A</v>
      </c>
      <c r="AF303" s="149" t="e">
        <f>J1670</f>
        <v>#N/A</v>
      </c>
      <c r="AG303" s="149" t="e">
        <f>J1672</f>
        <v>#N/A</v>
      </c>
      <c r="AH303" s="149" t="e">
        <f>J1674</f>
        <v>#N/A</v>
      </c>
      <c r="AI303" s="149" t="e">
        <f>J1676</f>
        <v>#N/A</v>
      </c>
      <c r="AJ303" s="149" t="e">
        <f>J1678</f>
        <v>#N/A</v>
      </c>
      <c r="AK303" s="149" t="e">
        <f>J1680</f>
        <v>#N/A</v>
      </c>
      <c r="AL303" s="149" t="e">
        <f>J1682</f>
        <v>#N/A</v>
      </c>
      <c r="AM303" s="21"/>
      <c r="AN303" s="21"/>
      <c r="AO303" s="21" t="s">
        <v>260</v>
      </c>
      <c r="AP303" s="21">
        <f t="shared" si="1"/>
        <v>1680</v>
      </c>
      <c r="AQ303" s="21">
        <v>49</v>
      </c>
      <c r="AR303" s="21" t="str">
        <f t="shared" si="0"/>
        <v>=J1680</v>
      </c>
      <c r="AS303" s="21" t="s">
        <v>256</v>
      </c>
      <c r="AT303" s="21"/>
      <c r="AV303" s="227">
        <v>2.92</v>
      </c>
      <c r="AW303" s="226" t="s">
        <v>287</v>
      </c>
    </row>
    <row r="304" spans="6:49" x14ac:dyDescent="0.2">
      <c r="F304" s="1"/>
      <c r="G304" s="507"/>
      <c r="H304" s="15" t="e">
        <v>#N/A</v>
      </c>
      <c r="I304" s="1"/>
      <c r="J304" s="15"/>
      <c r="K304" s="176" t="e">
        <f>J304/L304</f>
        <v>#VALUE!</v>
      </c>
      <c r="L304" s="508" t="s">
        <v>278</v>
      </c>
      <c r="M304" s="508"/>
      <c r="N304" s="176">
        <f>IF(ISERROR(K304),0,K304)</f>
        <v>0</v>
      </c>
      <c r="O304" s="192">
        <f>IF(N304&lt;0.00001,O302,N304)</f>
        <v>0</v>
      </c>
      <c r="P304" s="192">
        <f>IF(Q304&lt;0.00001,P302,Q304)</f>
        <v>0</v>
      </c>
      <c r="Q304" s="21">
        <f>IF(ISERROR(J304),0,J304)</f>
        <v>0</v>
      </c>
      <c r="R304" s="149" t="s">
        <v>215</v>
      </c>
      <c r="S304" s="149" t="e">
        <f>H1713</f>
        <v>#N/A</v>
      </c>
      <c r="T304" s="149" t="e">
        <f>H1715</f>
        <v>#N/A</v>
      </c>
      <c r="U304" s="149" t="e">
        <f>H1717</f>
        <v>#N/A</v>
      </c>
      <c r="V304" s="149" t="e">
        <f>H1719</f>
        <v>#N/A</v>
      </c>
      <c r="W304" s="149" t="e">
        <f>H1721</f>
        <v>#N/A</v>
      </c>
      <c r="X304" s="149" t="e">
        <f>H1723</f>
        <v>#N/A</v>
      </c>
      <c r="Y304" s="149" t="e">
        <f>H1725</f>
        <v>#N/A</v>
      </c>
      <c r="Z304" s="149" t="e">
        <f>H1727</f>
        <v>#N/A</v>
      </c>
      <c r="AA304" s="149" t="e">
        <f>H1729</f>
        <v>#N/A</v>
      </c>
      <c r="AB304" s="149" t="e">
        <f>H1731</f>
        <v>#N/A</v>
      </c>
      <c r="AC304" s="149" t="e">
        <f>J1713</f>
        <v>#N/A</v>
      </c>
      <c r="AD304" s="149" t="e">
        <f>J1715</f>
        <v>#N/A</v>
      </c>
      <c r="AE304" s="149" t="e">
        <f>J1717</f>
        <v>#N/A</v>
      </c>
      <c r="AF304" s="149" t="e">
        <f>J1719</f>
        <v>#N/A</v>
      </c>
      <c r="AG304" s="149" t="e">
        <f>J1721</f>
        <v>#N/A</v>
      </c>
      <c r="AH304" s="149" t="e">
        <f>J1723</f>
        <v>#N/A</v>
      </c>
      <c r="AI304" s="149" t="e">
        <f>J1725</f>
        <v>#N/A</v>
      </c>
      <c r="AJ304" s="149" t="e">
        <f>J1727</f>
        <v>#N/A</v>
      </c>
      <c r="AK304" s="149" t="e">
        <f>J1729</f>
        <v>#N/A</v>
      </c>
      <c r="AL304" s="149" t="e">
        <f>J1731</f>
        <v>#N/A</v>
      </c>
      <c r="AM304" s="21"/>
      <c r="AN304" s="21"/>
      <c r="AO304" s="21" t="s">
        <v>260</v>
      </c>
      <c r="AP304" s="21">
        <f t="shared" si="1"/>
        <v>1729</v>
      </c>
      <c r="AQ304" s="21">
        <v>49</v>
      </c>
      <c r="AR304" s="21" t="str">
        <f t="shared" si="0"/>
        <v>=J1729</v>
      </c>
      <c r="AS304" s="21" t="s">
        <v>257</v>
      </c>
      <c r="AT304" s="21"/>
      <c r="AV304" s="227">
        <v>2.93</v>
      </c>
      <c r="AW304" s="226" t="s">
        <v>287</v>
      </c>
    </row>
    <row r="305" spans="6:49" x14ac:dyDescent="0.2">
      <c r="F305" s="1"/>
      <c r="G305" s="507"/>
      <c r="H305" s="14"/>
      <c r="I305" s="1"/>
      <c r="J305" s="147"/>
      <c r="K305" s="176"/>
      <c r="L305" s="1"/>
      <c r="M305" s="1"/>
      <c r="N305" s="176"/>
      <c r="O305" s="192"/>
      <c r="P305" s="1"/>
      <c r="Q305" s="21"/>
      <c r="R305" s="149" t="s">
        <v>213</v>
      </c>
      <c r="S305" s="149" t="e">
        <f>H1762</f>
        <v>#N/A</v>
      </c>
      <c r="T305" s="149" t="e">
        <f>H1764</f>
        <v>#N/A</v>
      </c>
      <c r="U305" s="149" t="e">
        <f>H1766</f>
        <v>#N/A</v>
      </c>
      <c r="V305" s="149" t="e">
        <f>H1768</f>
        <v>#N/A</v>
      </c>
      <c r="W305" s="149" t="e">
        <f>H1770</f>
        <v>#N/A</v>
      </c>
      <c r="X305" s="149" t="e">
        <f>H1772</f>
        <v>#N/A</v>
      </c>
      <c r="Y305" s="149" t="e">
        <f>H1774</f>
        <v>#N/A</v>
      </c>
      <c r="Z305" s="149" t="e">
        <f>H1776</f>
        <v>#N/A</v>
      </c>
      <c r="AA305" s="149" t="e">
        <f>H1778</f>
        <v>#N/A</v>
      </c>
      <c r="AB305" s="149" t="e">
        <f>H1780</f>
        <v>#N/A</v>
      </c>
      <c r="AC305" s="149" t="e">
        <f>J1762</f>
        <v>#N/A</v>
      </c>
      <c r="AD305" s="149" t="e">
        <f>J1764</f>
        <v>#N/A</v>
      </c>
      <c r="AE305" s="149" t="e">
        <f>J1766</f>
        <v>#N/A</v>
      </c>
      <c r="AF305" s="149" t="e">
        <f>J1768</f>
        <v>#N/A</v>
      </c>
      <c r="AG305" s="149" t="e">
        <f>J1770</f>
        <v>#N/A</v>
      </c>
      <c r="AH305" s="149" t="e">
        <f>J1772</f>
        <v>#N/A</v>
      </c>
      <c r="AI305" s="149" t="e">
        <f>J1774</f>
        <v>#N/A</v>
      </c>
      <c r="AJ305" s="149" t="e">
        <f>J1776</f>
        <v>#N/A</v>
      </c>
      <c r="AK305" s="149" t="e">
        <f>J1778</f>
        <v>#N/A</v>
      </c>
      <c r="AL305" s="149" t="e">
        <f>J1780</f>
        <v>#N/A</v>
      </c>
      <c r="AM305" s="21"/>
      <c r="AN305" s="21"/>
      <c r="AO305" s="21" t="s">
        <v>260</v>
      </c>
      <c r="AP305" s="21">
        <f t="shared" si="1"/>
        <v>1778</v>
      </c>
      <c r="AQ305" s="21">
        <v>49</v>
      </c>
      <c r="AR305" s="21" t="str">
        <f t="shared" si="0"/>
        <v>=J1778</v>
      </c>
      <c r="AS305" s="21" t="s">
        <v>258</v>
      </c>
      <c r="AT305" s="21"/>
      <c r="AV305" s="227">
        <v>2.94</v>
      </c>
      <c r="AW305" s="226" t="s">
        <v>287</v>
      </c>
    </row>
    <row r="306" spans="6:49" ht="12.75" customHeight="1" x14ac:dyDescent="0.2">
      <c r="F306" s="1"/>
      <c r="G306" s="507"/>
      <c r="H306" s="15" t="e">
        <v>#N/A</v>
      </c>
      <c r="I306" s="1"/>
      <c r="J306" s="15"/>
      <c r="K306" s="176" t="e">
        <f>J306/L306</f>
        <v>#VALUE!</v>
      </c>
      <c r="L306" s="508" t="s">
        <v>278</v>
      </c>
      <c r="M306" s="508"/>
      <c r="N306" s="176">
        <f>IF(ISERROR(K306),0,K306)</f>
        <v>0</v>
      </c>
      <c r="O306" s="35">
        <f>IF(N306&lt;0.00001,O304,N306)</f>
        <v>0</v>
      </c>
      <c r="P306" s="192">
        <f>IF(Q306&lt;0.00001,P304,Q306)</f>
        <v>0</v>
      </c>
      <c r="Q306" s="21">
        <f>IF(ISERROR(J306),0,J306)</f>
        <v>0</v>
      </c>
      <c r="R306" s="149" t="s">
        <v>214</v>
      </c>
      <c r="S306" s="149" t="e">
        <f>H1811</f>
        <v>#N/A</v>
      </c>
      <c r="T306" s="149" t="e">
        <f>H1813</f>
        <v>#N/A</v>
      </c>
      <c r="U306" s="149" t="e">
        <f>H1815</f>
        <v>#N/A</v>
      </c>
      <c r="V306" s="149" t="e">
        <f>H1817</f>
        <v>#N/A</v>
      </c>
      <c r="W306" s="149" t="e">
        <f>H1819</f>
        <v>#N/A</v>
      </c>
      <c r="X306" s="149" t="e">
        <f>H1821</f>
        <v>#N/A</v>
      </c>
      <c r="Y306" s="149" t="e">
        <f>H1823</f>
        <v>#N/A</v>
      </c>
      <c r="Z306" s="149" t="e">
        <f>H1825</f>
        <v>#N/A</v>
      </c>
      <c r="AA306" s="149" t="e">
        <f>H1827</f>
        <v>#N/A</v>
      </c>
      <c r="AB306" s="149" t="e">
        <f>H1829</f>
        <v>#N/A</v>
      </c>
      <c r="AC306" s="149" t="e">
        <f>J1811</f>
        <v>#N/A</v>
      </c>
      <c r="AD306" s="149" t="e">
        <f>J1813</f>
        <v>#N/A</v>
      </c>
      <c r="AE306" s="149" t="e">
        <f>J1815</f>
        <v>#N/A</v>
      </c>
      <c r="AF306" s="149" t="e">
        <f>J1817</f>
        <v>#N/A</v>
      </c>
      <c r="AG306" s="149" t="e">
        <f>J1819</f>
        <v>#N/A</v>
      </c>
      <c r="AH306" s="149" t="e">
        <f>J1821</f>
        <v>#N/A</v>
      </c>
      <c r="AI306" s="149" t="e">
        <f>J1823</f>
        <v>#N/A</v>
      </c>
      <c r="AJ306" s="149" t="e">
        <f>J1825</f>
        <v>#N/A</v>
      </c>
      <c r="AK306" s="149" t="e">
        <f>J1827</f>
        <v>#N/A</v>
      </c>
      <c r="AL306" s="149" t="e">
        <f>J1829</f>
        <v>#N/A</v>
      </c>
      <c r="AM306" s="21"/>
      <c r="AN306" s="21"/>
      <c r="AO306" s="21" t="s">
        <v>260</v>
      </c>
      <c r="AP306" s="21">
        <f t="shared" si="1"/>
        <v>1827</v>
      </c>
      <c r="AQ306" s="21">
        <v>49</v>
      </c>
      <c r="AR306" s="21" t="str">
        <f t="shared" si="0"/>
        <v>=J1827</v>
      </c>
      <c r="AS306" s="21" t="s">
        <v>259</v>
      </c>
      <c r="AT306" s="21"/>
      <c r="AV306" s="227">
        <v>2.95</v>
      </c>
      <c r="AW306" s="226" t="s">
        <v>287</v>
      </c>
    </row>
    <row r="307" spans="6:49" x14ac:dyDescent="0.2">
      <c r="F307" s="1"/>
      <c r="G307" s="507"/>
      <c r="H307" s="14"/>
      <c r="I307" s="1"/>
      <c r="J307" s="147"/>
      <c r="K307" s="176"/>
      <c r="L307" s="1"/>
      <c r="M307" s="1"/>
      <c r="N307" s="176"/>
      <c r="O307" s="192"/>
      <c r="P307" s="1"/>
      <c r="Q307" s="21"/>
      <c r="R307" s="149"/>
      <c r="S307" s="25"/>
      <c r="T307" s="25"/>
      <c r="U307" s="25"/>
      <c r="V307" s="25"/>
      <c r="W307" s="25"/>
      <c r="X307" s="25"/>
      <c r="Y307" s="25"/>
      <c r="Z307" s="25"/>
      <c r="AA307" s="25"/>
      <c r="AB307" s="25"/>
      <c r="AC307" s="25"/>
      <c r="AD307" s="25"/>
      <c r="AE307" s="25"/>
      <c r="AF307" s="25"/>
      <c r="AG307" s="25"/>
      <c r="AH307" s="25"/>
      <c r="AI307" s="25"/>
      <c r="AJ307" s="25"/>
      <c r="AK307" s="25" t="s">
        <v>261</v>
      </c>
      <c r="AL307" s="25"/>
      <c r="AM307" s="21"/>
      <c r="AN307" s="21"/>
      <c r="AO307" s="21"/>
      <c r="AP307" s="21"/>
      <c r="AQ307" s="21"/>
      <c r="AR307" s="21"/>
      <c r="AS307" s="21"/>
      <c r="AT307" s="21"/>
      <c r="AV307" s="227">
        <v>2.96</v>
      </c>
      <c r="AW307" s="226" t="s">
        <v>287</v>
      </c>
    </row>
    <row r="308" spans="6:49" x14ac:dyDescent="0.2">
      <c r="F308" s="1"/>
      <c r="G308" s="507"/>
      <c r="H308" s="15" t="e">
        <v>#N/A</v>
      </c>
      <c r="I308" s="1"/>
      <c r="J308" s="15" t="e">
        <v>#N/A</v>
      </c>
      <c r="K308" s="176" t="e">
        <f>J308/L308</f>
        <v>#N/A</v>
      </c>
      <c r="L308" s="508" t="s">
        <v>278</v>
      </c>
      <c r="M308" s="508"/>
      <c r="N308" s="176">
        <f>IF(ISERROR(K308),0,K308)</f>
        <v>0</v>
      </c>
      <c r="O308" s="192">
        <f>IF(N308&lt;0.00001,O306,N308)</f>
        <v>0</v>
      </c>
      <c r="P308" s="192">
        <f>IF(Q308&lt;0.00001,P306,Q308)</f>
        <v>0</v>
      </c>
      <c r="Q308" s="21">
        <f>IF(ISERROR(J308),0,J308)</f>
        <v>0</v>
      </c>
      <c r="R308" s="21"/>
      <c r="S308" s="21"/>
      <c r="T308" s="21"/>
      <c r="U308" s="21"/>
      <c r="V308" s="21"/>
      <c r="W308" s="21"/>
      <c r="X308" s="21"/>
      <c r="Y308" s="21"/>
      <c r="Z308" s="21"/>
      <c r="AA308" s="21"/>
      <c r="AB308" s="21"/>
      <c r="AC308" s="21"/>
      <c r="AD308" s="21"/>
      <c r="AE308" s="21"/>
      <c r="AF308" s="21"/>
      <c r="AG308" s="21"/>
      <c r="AH308" s="21"/>
      <c r="AI308" s="21"/>
      <c r="AJ308" s="21"/>
      <c r="AK308" s="21"/>
      <c r="AL308" s="21"/>
      <c r="AM308" s="21"/>
      <c r="AN308" s="21"/>
      <c r="AO308" s="21"/>
      <c r="AP308" s="21"/>
      <c r="AQ308" s="21"/>
      <c r="AR308" s="21"/>
      <c r="AS308" s="21"/>
      <c r="AT308" s="21"/>
      <c r="AV308" s="227">
        <v>2.97</v>
      </c>
      <c r="AW308" s="226" t="s">
        <v>287</v>
      </c>
    </row>
    <row r="309" spans="6:49" x14ac:dyDescent="0.2">
      <c r="F309" s="1"/>
      <c r="G309" s="507"/>
      <c r="H309" s="14"/>
      <c r="I309" s="1"/>
      <c r="J309" s="147"/>
      <c r="K309" s="176"/>
      <c r="L309" s="1"/>
      <c r="M309" s="1"/>
      <c r="N309" s="176"/>
      <c r="O309" s="35"/>
      <c r="P309" s="1"/>
      <c r="Q309" s="21"/>
      <c r="AO309" s="22"/>
      <c r="AV309" s="227">
        <v>2.98</v>
      </c>
      <c r="AW309" s="226" t="s">
        <v>287</v>
      </c>
    </row>
    <row r="310" spans="6:49" x14ac:dyDescent="0.2">
      <c r="F310" s="1"/>
      <c r="G310" s="507"/>
      <c r="H310" s="15" t="e">
        <v>#N/A</v>
      </c>
      <c r="I310" s="1"/>
      <c r="J310" s="15" t="e">
        <v>#N/A</v>
      </c>
      <c r="K310" s="176" t="e">
        <f>J310/L310</f>
        <v>#N/A</v>
      </c>
      <c r="L310" s="508" t="s">
        <v>278</v>
      </c>
      <c r="M310" s="508"/>
      <c r="N310" s="176">
        <f>IF(ISERROR(K310),0,K310)</f>
        <v>0</v>
      </c>
      <c r="O310" s="192">
        <f>IF(N310&lt;0.00001,O308,N310)</f>
        <v>0</v>
      </c>
      <c r="P310" s="192">
        <f>IF(Q310&lt;0.00001,P308,Q310)</f>
        <v>0</v>
      </c>
      <c r="Q310" s="21">
        <f>IF(ISERROR(J310),0,J310)</f>
        <v>0</v>
      </c>
      <c r="AO310" s="22"/>
      <c r="AV310" s="227">
        <v>2.99</v>
      </c>
      <c r="AW310" s="226" t="s">
        <v>287</v>
      </c>
    </row>
    <row r="311" spans="6:49" x14ac:dyDescent="0.2">
      <c r="F311" s="1"/>
      <c r="G311" s="1"/>
      <c r="H311" s="14"/>
      <c r="I311" s="1"/>
      <c r="J311" s="147"/>
      <c r="K311" s="1"/>
      <c r="L311" s="1"/>
      <c r="M311" s="1"/>
      <c r="N311" s="1"/>
      <c r="O311" s="35"/>
      <c r="P311" s="192">
        <f>IF(Q311&lt;0.00001,P309,Q311)</f>
        <v>0</v>
      </c>
      <c r="Q311" s="21">
        <f>IF(ISERROR(J311),0,J311)</f>
        <v>0</v>
      </c>
      <c r="AO311" s="22"/>
      <c r="AV311" s="227">
        <v>3</v>
      </c>
      <c r="AW311" s="226" t="s">
        <v>287</v>
      </c>
    </row>
    <row r="312" spans="6:49" x14ac:dyDescent="0.2">
      <c r="F312" s="1"/>
      <c r="G312" s="231" t="s">
        <v>275</v>
      </c>
      <c r="H312" s="179">
        <f>VLOOKUP(G279,Data!$A$3:$BE$35,10,FALSE)</f>
        <v>43466</v>
      </c>
      <c r="I312" s="232" t="s">
        <v>274</v>
      </c>
      <c r="J312" s="181">
        <f>VLOOKUP(G279,Data!$A$3:$BE$35,14,FALSE)</f>
        <v>0</v>
      </c>
      <c r="K312" s="1"/>
      <c r="L312" s="321"/>
      <c r="M312" s="321"/>
      <c r="N312" s="321"/>
      <c r="O312" s="321"/>
      <c r="P312" s="1"/>
    </row>
    <row r="313" spans="6:49" x14ac:dyDescent="0.2">
      <c r="F313" s="1"/>
      <c r="G313" s="1"/>
      <c r="H313" s="1"/>
      <c r="I313" s="1"/>
      <c r="J313" s="147"/>
      <c r="K313" s="1"/>
      <c r="L313" s="1"/>
      <c r="M313" s="1"/>
      <c r="N313" s="1"/>
      <c r="O313" s="1"/>
      <c r="P313" s="1"/>
    </row>
    <row r="314" spans="6:49" x14ac:dyDescent="0.2">
      <c r="F314" s="1"/>
      <c r="G314" s="1"/>
      <c r="H314" s="1"/>
      <c r="I314" s="1"/>
      <c r="J314" s="147"/>
      <c r="K314" s="1"/>
      <c r="L314" s="1"/>
      <c r="M314" s="1"/>
      <c r="N314" s="1"/>
      <c r="O314" s="1"/>
      <c r="P314" s="1"/>
    </row>
    <row r="315" spans="6:49" x14ac:dyDescent="0.2">
      <c r="F315" s="1"/>
      <c r="G315" s="1"/>
      <c r="H315" s="14"/>
      <c r="I315" s="1"/>
      <c r="J315" s="1"/>
      <c r="K315" s="1"/>
      <c r="L315" s="1"/>
      <c r="M315" s="1"/>
      <c r="N315" s="1"/>
      <c r="O315" s="1"/>
      <c r="P315" s="1"/>
    </row>
    <row r="316" spans="6:49" ht="14.25" x14ac:dyDescent="0.2">
      <c r="F316" s="1"/>
      <c r="G316" s="1"/>
      <c r="H316" s="35">
        <f>P310</f>
        <v>0</v>
      </c>
      <c r="I316" s="6" t="s">
        <v>109</v>
      </c>
      <c r="J316" s="187">
        <f ca="1">TODAY()</f>
        <v>42845</v>
      </c>
      <c r="K316" s="505" t="e">
        <f>VLOOKUP(G279,Data!$A$3:$BE$35,53,FALSE)</f>
        <v>#DIV/0!</v>
      </c>
      <c r="L316" s="506"/>
      <c r="M316" s="506"/>
      <c r="N316" s="8"/>
      <c r="O316" s="1"/>
      <c r="P316" s="1"/>
    </row>
    <row r="317" spans="6:49" x14ac:dyDescent="0.2">
      <c r="F317" s="1"/>
      <c r="G317" s="1"/>
      <c r="H317" s="1"/>
      <c r="I317" s="1"/>
      <c r="J317" s="1"/>
      <c r="K317" s="138" t="e">
        <f>K316</f>
        <v>#DIV/0!</v>
      </c>
      <c r="L317" s="1"/>
      <c r="M317" s="1"/>
      <c r="N317" s="8"/>
      <c r="O317" s="1"/>
      <c r="P317" s="1"/>
    </row>
    <row r="318" spans="6:49" ht="14.25" x14ac:dyDescent="0.2">
      <c r="F318" s="1"/>
      <c r="G318" s="1"/>
      <c r="H318" s="305">
        <f>O310</f>
        <v>0</v>
      </c>
      <c r="I318" s="6" t="s">
        <v>101</v>
      </c>
      <c r="J318" s="187">
        <f ca="1">TODAY()</f>
        <v>42845</v>
      </c>
      <c r="K318" s="510" t="str">
        <f>VLOOKUP(H318,$AV$8:$AW$311,2,TRUE)</f>
        <v>(no data)</v>
      </c>
      <c r="L318" s="510"/>
      <c r="M318" s="510"/>
      <c r="N318" s="8"/>
      <c r="O318" s="6"/>
      <c r="P318" s="1"/>
    </row>
    <row r="319" spans="6:49" x14ac:dyDescent="0.2">
      <c r="F319" s="1"/>
      <c r="G319" s="6"/>
      <c r="H319" s="1"/>
      <c r="I319" s="1"/>
      <c r="J319" s="1"/>
      <c r="K319" s="1"/>
      <c r="L319" s="1"/>
      <c r="M319" s="1"/>
      <c r="N319" s="1"/>
      <c r="O319" s="35"/>
      <c r="P319" s="1"/>
    </row>
    <row r="320" spans="6:49" x14ac:dyDescent="0.2">
      <c r="F320" s="1"/>
      <c r="G320" s="1"/>
      <c r="H320" s="1"/>
      <c r="I320" s="1"/>
      <c r="J320" s="1"/>
      <c r="K320" s="1"/>
      <c r="L320" s="1"/>
      <c r="M320" s="1"/>
      <c r="N320" s="1"/>
      <c r="O320" s="6"/>
      <c r="P320" s="1"/>
    </row>
    <row r="322" spans="6:16" x14ac:dyDescent="0.2">
      <c r="F322" s="1"/>
      <c r="G322" s="12"/>
      <c r="H322" s="1"/>
      <c r="I322" s="1"/>
      <c r="J322" s="1"/>
      <c r="K322" s="1"/>
      <c r="L322" s="1"/>
      <c r="M322" s="1"/>
      <c r="N322" s="1"/>
      <c r="O322" s="1"/>
      <c r="P322" s="8"/>
    </row>
    <row r="323" spans="6:16" ht="12.75" customHeight="1" x14ac:dyDescent="0.2">
      <c r="F323" s="1"/>
      <c r="G323" s="12"/>
      <c r="H323" s="1"/>
      <c r="I323" s="1"/>
      <c r="J323" s="1"/>
      <c r="K323" s="1"/>
      <c r="L323" s="1"/>
      <c r="M323" s="1"/>
      <c r="N323" s="1"/>
      <c r="O323" s="1"/>
      <c r="P323" s="8"/>
    </row>
    <row r="324" spans="6:16" x14ac:dyDescent="0.2">
      <c r="F324" s="1"/>
      <c r="G324" s="456" t="str">
        <f>Data!BE5</f>
        <v>Result 1 - Example: Political frameworks for enhancing adaptive capacity of coastal communities are set up at various levels and instruments for their implementation are available</v>
      </c>
      <c r="H324" s="456"/>
      <c r="I324" s="456"/>
      <c r="J324" s="456"/>
      <c r="K324" s="456"/>
      <c r="L324" s="456"/>
      <c r="M324" s="456"/>
      <c r="N324" s="456"/>
      <c r="O324" s="456"/>
      <c r="P324" s="8"/>
    </row>
    <row r="325" spans="6:16" x14ac:dyDescent="0.2">
      <c r="F325" s="1"/>
      <c r="G325" s="456"/>
      <c r="H325" s="456"/>
      <c r="I325" s="456"/>
      <c r="J325" s="456"/>
      <c r="K325" s="456"/>
      <c r="L325" s="456"/>
      <c r="M325" s="456"/>
      <c r="N325" s="456"/>
      <c r="O325" s="456"/>
      <c r="P325" s="8"/>
    </row>
    <row r="326" spans="6:16" x14ac:dyDescent="0.2">
      <c r="F326" s="1"/>
      <c r="G326" s="456"/>
      <c r="H326" s="456"/>
      <c r="I326" s="456"/>
      <c r="J326" s="456"/>
      <c r="K326" s="456"/>
      <c r="L326" s="456"/>
      <c r="M326" s="456"/>
      <c r="N326" s="456"/>
      <c r="O326" s="456"/>
      <c r="P326" s="8"/>
    </row>
    <row r="327" spans="6:16" x14ac:dyDescent="0.2">
      <c r="F327" s="1"/>
      <c r="G327" s="1"/>
      <c r="H327" s="1"/>
      <c r="I327" s="1"/>
      <c r="J327" s="1"/>
      <c r="K327" s="1"/>
      <c r="L327" s="1"/>
      <c r="M327" s="1"/>
      <c r="N327" s="1"/>
      <c r="O327" s="1"/>
      <c r="P327" s="8"/>
    </row>
    <row r="328" spans="6:16" x14ac:dyDescent="0.2">
      <c r="F328" s="1"/>
      <c r="G328" s="100" t="s">
        <v>31</v>
      </c>
      <c r="H328" s="491" t="str">
        <f>VLOOKUP(G328,Data!$A$3:$B$35,2,FALSE)</f>
        <v>please provide a definition of the indicator…</v>
      </c>
      <c r="I328" s="491"/>
      <c r="J328" s="491"/>
      <c r="K328" s="491"/>
      <c r="L328" s="491"/>
      <c r="M328" s="491"/>
      <c r="N328" s="491"/>
      <c r="O328" s="491"/>
      <c r="P328" s="8"/>
    </row>
    <row r="329" spans="6:16" x14ac:dyDescent="0.2">
      <c r="F329" s="1"/>
      <c r="G329" s="6"/>
      <c r="H329" s="1"/>
      <c r="I329" s="14"/>
      <c r="J329" s="1"/>
      <c r="K329" s="1"/>
      <c r="L329" s="1"/>
      <c r="M329" s="4"/>
      <c r="N329" s="148"/>
      <c r="O329" s="148"/>
      <c r="P329" s="8"/>
    </row>
    <row r="330" spans="6:16" x14ac:dyDescent="0.2">
      <c r="F330" s="1"/>
      <c r="G330" s="6"/>
      <c r="H330" s="1" t="s">
        <v>223</v>
      </c>
      <c r="I330" s="185">
        <f>VLOOKUP(G328,Data!$A$3:$BE$35,18,FALSE)</f>
        <v>0</v>
      </c>
      <c r="J330" s="1"/>
      <c r="K330" s="1"/>
      <c r="L330" s="6"/>
      <c r="M330" s="4"/>
      <c r="N330" s="148"/>
      <c r="O330" s="148"/>
      <c r="P330" s="8"/>
    </row>
    <row r="331" spans="6:16" x14ac:dyDescent="0.2">
      <c r="F331" s="1"/>
      <c r="G331" s="6"/>
      <c r="H331" s="1"/>
      <c r="I331" s="14"/>
      <c r="J331" s="1"/>
      <c r="K331" s="1"/>
      <c r="L331" s="1"/>
      <c r="M331" s="1"/>
      <c r="N331" s="147"/>
      <c r="O331" s="147"/>
      <c r="P331" s="8"/>
    </row>
    <row r="332" spans="6:16" x14ac:dyDescent="0.2">
      <c r="F332" s="1"/>
      <c r="G332" s="6"/>
      <c r="H332" s="1" t="s">
        <v>224</v>
      </c>
      <c r="I332" s="14"/>
      <c r="J332" s="156" t="str">
        <f>VLOOKUP(G328,Data!$A$3:$BE$35,20,FALSE)</f>
        <v>Please Select</v>
      </c>
      <c r="K332" s="1"/>
      <c r="L332" s="1"/>
      <c r="M332" s="321"/>
      <c r="N332" s="321"/>
      <c r="O332" s="147"/>
      <c r="P332" s="8"/>
    </row>
    <row r="333" spans="6:16" x14ac:dyDescent="0.2">
      <c r="F333" s="1"/>
      <c r="G333" s="6"/>
      <c r="H333" s="1"/>
      <c r="I333" s="14"/>
      <c r="J333" s="1"/>
      <c r="K333" s="1"/>
      <c r="L333" s="1"/>
      <c r="M333" s="1"/>
      <c r="N333" s="147"/>
      <c r="O333" s="147"/>
      <c r="P333" s="8"/>
    </row>
    <row r="334" spans="6:16" x14ac:dyDescent="0.2">
      <c r="F334" s="1"/>
      <c r="G334" s="6"/>
      <c r="H334" s="1" t="s">
        <v>269</v>
      </c>
      <c r="I334" s="1"/>
      <c r="J334" s="1"/>
      <c r="K334" s="185">
        <f>VLOOKUP(G328,Data!$A$3:$BE$35,19,FALSE)</f>
        <v>0</v>
      </c>
      <c r="L334" s="1"/>
      <c r="M334" s="1"/>
      <c r="N334" s="147"/>
      <c r="O334" s="147"/>
      <c r="P334" s="8"/>
    </row>
    <row r="335" spans="6:16" x14ac:dyDescent="0.2">
      <c r="F335" s="1"/>
      <c r="G335" s="6"/>
      <c r="H335" s="1"/>
      <c r="I335" s="14"/>
      <c r="J335" s="1"/>
      <c r="K335" s="1"/>
      <c r="L335" s="1"/>
      <c r="M335" s="1"/>
      <c r="N335" s="147"/>
      <c r="O335" s="147"/>
      <c r="P335" s="8"/>
    </row>
    <row r="336" spans="6:16" x14ac:dyDescent="0.2">
      <c r="F336" s="1"/>
      <c r="G336" s="6"/>
      <c r="H336" s="1"/>
      <c r="I336" s="14"/>
      <c r="J336" s="29"/>
      <c r="K336" s="1"/>
      <c r="L336" s="1"/>
      <c r="M336" s="1"/>
      <c r="N336" s="147"/>
      <c r="O336" s="147"/>
      <c r="P336" s="8"/>
    </row>
    <row r="337" spans="6:17" x14ac:dyDescent="0.2">
      <c r="F337" s="1"/>
      <c r="G337" s="6"/>
      <c r="H337" s="182" t="s">
        <v>14</v>
      </c>
      <c r="I337" s="180"/>
      <c r="J337" s="182" t="s">
        <v>276</v>
      </c>
      <c r="K337" s="12"/>
      <c r="L337" s="503" t="s">
        <v>277</v>
      </c>
      <c r="M337" s="503"/>
      <c r="N337" s="147"/>
      <c r="O337" s="147"/>
      <c r="P337" s="8"/>
    </row>
    <row r="338" spans="6:17" ht="12.75" customHeight="1" x14ac:dyDescent="0.2">
      <c r="F338" s="1"/>
      <c r="G338" s="6"/>
      <c r="H338" s="1"/>
      <c r="I338" s="14"/>
      <c r="J338" s="1"/>
      <c r="K338" s="1"/>
      <c r="L338" s="1"/>
      <c r="M338" s="1"/>
      <c r="N338" s="147"/>
      <c r="O338" s="147"/>
      <c r="P338" s="8"/>
    </row>
    <row r="339" spans="6:17" x14ac:dyDescent="0.2">
      <c r="F339" s="1"/>
      <c r="G339" s="231" t="s">
        <v>281</v>
      </c>
      <c r="H339" s="179">
        <f>VLOOKUP(G328,Data!$A$3:$BE$35,8,FALSE)</f>
        <v>42736</v>
      </c>
      <c r="I339" s="232" t="s">
        <v>280</v>
      </c>
      <c r="J339" s="181">
        <f>VLOOKUP(G328,Data!$A$3:$BE$35,13,FALSE)</f>
        <v>0</v>
      </c>
      <c r="K339" s="1"/>
      <c r="L339" s="502" t="s">
        <v>284</v>
      </c>
      <c r="M339" s="502"/>
      <c r="N339" s="36"/>
      <c r="O339" s="36"/>
      <c r="P339" s="8"/>
    </row>
    <row r="340" spans="6:17" x14ac:dyDescent="0.2">
      <c r="F340" s="1"/>
      <c r="G340" s="507" t="s">
        <v>100</v>
      </c>
      <c r="H340" s="147"/>
      <c r="I340" s="14"/>
      <c r="J340" s="1"/>
      <c r="K340" s="1"/>
      <c r="L340" s="1"/>
      <c r="M340" s="1"/>
      <c r="N340" s="193"/>
      <c r="O340" s="175"/>
      <c r="P340" s="8"/>
    </row>
    <row r="341" spans="6:17" x14ac:dyDescent="0.2">
      <c r="F341" s="1"/>
      <c r="G341" s="507"/>
      <c r="H341" s="15" t="e">
        <v>#N/A</v>
      </c>
      <c r="I341" s="1"/>
      <c r="J341" s="15"/>
      <c r="K341" s="193" t="e">
        <f>J341/L341</f>
        <v>#VALUE!</v>
      </c>
      <c r="L341" s="508" t="s">
        <v>278</v>
      </c>
      <c r="M341" s="508"/>
      <c r="N341" s="193">
        <f>IF(ISERROR(K341),0,K341)</f>
        <v>0</v>
      </c>
      <c r="O341" s="192">
        <f>N341</f>
        <v>0</v>
      </c>
      <c r="P341" s="192">
        <f>Q341</f>
        <v>0</v>
      </c>
      <c r="Q341" s="21">
        <f>IF(ISERROR(J341),J339,J341)</f>
        <v>0</v>
      </c>
    </row>
    <row r="342" spans="6:17" x14ac:dyDescent="0.2">
      <c r="F342" s="1"/>
      <c r="G342" s="507"/>
      <c r="H342" s="147"/>
      <c r="I342" s="1"/>
      <c r="J342" s="1"/>
      <c r="K342" s="193"/>
      <c r="L342" s="1"/>
      <c r="M342" s="1"/>
      <c r="N342" s="193"/>
      <c r="O342" s="192"/>
      <c r="P342" s="8"/>
      <c r="Q342" s="21"/>
    </row>
    <row r="343" spans="6:17" x14ac:dyDescent="0.2">
      <c r="F343" s="1"/>
      <c r="G343" s="507"/>
      <c r="H343" s="15" t="e">
        <v>#N/A</v>
      </c>
      <c r="I343" s="1"/>
      <c r="J343" s="15"/>
      <c r="K343" s="193" t="e">
        <f>J343/L343</f>
        <v>#VALUE!</v>
      </c>
      <c r="L343" s="508" t="s">
        <v>278</v>
      </c>
      <c r="M343" s="508"/>
      <c r="N343" s="193">
        <f>IF(ISERROR(K343),0,K343)</f>
        <v>0</v>
      </c>
      <c r="O343" s="35">
        <f>IF(N343&lt;0.00001,O341,N343)</f>
        <v>0</v>
      </c>
      <c r="P343" s="192">
        <f>IF(Q343&lt;0.00001,P341,Q343)</f>
        <v>0</v>
      </c>
      <c r="Q343" s="21">
        <f>IF(ISERROR(J343),0,J343)</f>
        <v>0</v>
      </c>
    </row>
    <row r="344" spans="6:17" x14ac:dyDescent="0.2">
      <c r="F344" s="1"/>
      <c r="G344" s="507"/>
      <c r="H344" s="147"/>
      <c r="I344" s="1"/>
      <c r="J344" s="1"/>
      <c r="K344" s="193"/>
      <c r="L344" s="1"/>
      <c r="M344" s="1"/>
      <c r="N344" s="193"/>
      <c r="O344" s="192"/>
      <c r="P344" s="8"/>
      <c r="Q344" s="21"/>
    </row>
    <row r="345" spans="6:17" x14ac:dyDescent="0.2">
      <c r="F345" s="1"/>
      <c r="G345" s="507"/>
      <c r="H345" s="15" t="e">
        <v>#N/A</v>
      </c>
      <c r="I345" s="1"/>
      <c r="J345" s="15"/>
      <c r="K345" s="193" t="e">
        <f>J345/L345</f>
        <v>#VALUE!</v>
      </c>
      <c r="L345" s="508" t="s">
        <v>278</v>
      </c>
      <c r="M345" s="508"/>
      <c r="N345" s="193">
        <f>IF(ISERROR(K345),0,K345)</f>
        <v>0</v>
      </c>
      <c r="O345" s="192">
        <f>IF(N345&lt;0.00001,O343,N345)</f>
        <v>0</v>
      </c>
      <c r="P345" s="192">
        <f>IF(Q345&lt;0.00001,P343,Q345)</f>
        <v>0</v>
      </c>
      <c r="Q345" s="21">
        <f>IF(ISERROR(J345),0,J345)</f>
        <v>0</v>
      </c>
    </row>
    <row r="346" spans="6:17" x14ac:dyDescent="0.2">
      <c r="F346" s="1"/>
      <c r="G346" s="507"/>
      <c r="H346" s="147"/>
      <c r="I346" s="1"/>
      <c r="J346" s="1"/>
      <c r="K346" s="193"/>
      <c r="L346" s="1"/>
      <c r="M346" s="1"/>
      <c r="N346" s="193"/>
      <c r="O346" s="35"/>
      <c r="P346" s="8"/>
      <c r="Q346" s="21"/>
    </row>
    <row r="347" spans="6:17" x14ac:dyDescent="0.2">
      <c r="F347" s="1"/>
      <c r="G347" s="507"/>
      <c r="H347" s="15" t="e">
        <v>#N/A</v>
      </c>
      <c r="I347" s="1"/>
      <c r="J347" s="15"/>
      <c r="K347" s="193" t="e">
        <f>J347/L347</f>
        <v>#VALUE!</v>
      </c>
      <c r="L347" s="508" t="s">
        <v>278</v>
      </c>
      <c r="M347" s="508"/>
      <c r="N347" s="193">
        <f>IF(ISERROR(K347),0,K347)</f>
        <v>0</v>
      </c>
      <c r="O347" s="192">
        <f>IF(N347&lt;0.00001,O345,N347)</f>
        <v>0</v>
      </c>
      <c r="P347" s="192">
        <f>IF(Q347&lt;0.00001,P345,Q347)</f>
        <v>0</v>
      </c>
      <c r="Q347" s="21">
        <f>IF(ISERROR(J347),0,J347)</f>
        <v>0</v>
      </c>
    </row>
    <row r="348" spans="6:17" x14ac:dyDescent="0.2">
      <c r="F348" s="1"/>
      <c r="G348" s="507"/>
      <c r="H348" s="14"/>
      <c r="I348" s="1"/>
      <c r="J348" s="147"/>
      <c r="K348" s="193"/>
      <c r="L348" s="1"/>
      <c r="M348" s="1"/>
      <c r="N348" s="193"/>
      <c r="O348" s="192"/>
      <c r="P348" s="8"/>
      <c r="Q348" s="21"/>
    </row>
    <row r="349" spans="6:17" x14ac:dyDescent="0.2">
      <c r="F349" s="1"/>
      <c r="G349" s="507"/>
      <c r="H349" s="15" t="e">
        <v>#N/A</v>
      </c>
      <c r="I349" s="1"/>
      <c r="J349" s="15"/>
      <c r="K349" s="193" t="e">
        <f>J349/L349</f>
        <v>#VALUE!</v>
      </c>
      <c r="L349" s="508" t="s">
        <v>278</v>
      </c>
      <c r="M349" s="508"/>
      <c r="N349" s="193">
        <f>IF(ISERROR(K349),0,K349)</f>
        <v>0</v>
      </c>
      <c r="O349" s="35">
        <f>IF(N349&lt;0.00001,O347,N349)</f>
        <v>0</v>
      </c>
      <c r="P349" s="192">
        <f>IF(Q349&lt;0.00001,P347,Q349)</f>
        <v>0</v>
      </c>
      <c r="Q349" s="21">
        <f>IF(ISERROR(J349),0,J349)</f>
        <v>0</v>
      </c>
    </row>
    <row r="350" spans="6:17" x14ac:dyDescent="0.2">
      <c r="F350" s="1"/>
      <c r="G350" s="507"/>
      <c r="H350" s="14"/>
      <c r="I350" s="1"/>
      <c r="J350" s="147"/>
      <c r="K350" s="193"/>
      <c r="L350" s="1"/>
      <c r="M350" s="1"/>
      <c r="N350" s="193"/>
      <c r="O350" s="192"/>
      <c r="P350" s="1"/>
      <c r="Q350" s="21"/>
    </row>
    <row r="351" spans="6:17" x14ac:dyDescent="0.2">
      <c r="F351" s="1"/>
      <c r="G351" s="507"/>
      <c r="H351" s="15" t="e">
        <v>#N/A</v>
      </c>
      <c r="I351" s="1"/>
      <c r="J351" s="15" t="e">
        <v>#N/A</v>
      </c>
      <c r="K351" s="193" t="e">
        <f>J351/L351</f>
        <v>#N/A</v>
      </c>
      <c r="L351" s="508" t="s">
        <v>278</v>
      </c>
      <c r="M351" s="508"/>
      <c r="N351" s="193">
        <f>IF(ISERROR(K351),0,K351)</f>
        <v>0</v>
      </c>
      <c r="O351" s="192">
        <f>IF(N351&lt;0.00001,O349,N351)</f>
        <v>0</v>
      </c>
      <c r="P351" s="192">
        <f>IF(Q351&lt;0.00001,P349,Q351)</f>
        <v>0</v>
      </c>
      <c r="Q351" s="21">
        <f>IF(ISERROR(J351),0,J351)</f>
        <v>0</v>
      </c>
    </row>
    <row r="352" spans="6:17" x14ac:dyDescent="0.2">
      <c r="F352" s="1"/>
      <c r="G352" s="507"/>
      <c r="H352" s="14"/>
      <c r="I352" s="1"/>
      <c r="J352" s="147"/>
      <c r="K352" s="193"/>
      <c r="L352" s="1"/>
      <c r="M352" s="1"/>
      <c r="N352" s="193"/>
      <c r="O352" s="35"/>
      <c r="P352" s="1"/>
      <c r="Q352" s="21"/>
    </row>
    <row r="353" spans="6:17" x14ac:dyDescent="0.2">
      <c r="F353" s="1"/>
      <c r="G353" s="507"/>
      <c r="H353" s="15" t="e">
        <v>#N/A</v>
      </c>
      <c r="I353" s="1"/>
      <c r="J353" s="15" t="e">
        <v>#N/A</v>
      </c>
      <c r="K353" s="193" t="e">
        <f>J353/L353</f>
        <v>#N/A</v>
      </c>
      <c r="L353" s="508" t="s">
        <v>278</v>
      </c>
      <c r="M353" s="508"/>
      <c r="N353" s="193">
        <f>IF(ISERROR(K353),0,K353)</f>
        <v>0</v>
      </c>
      <c r="O353" s="192">
        <f>IF(N353&lt;0.00001,O351,N353)</f>
        <v>0</v>
      </c>
      <c r="P353" s="192">
        <f>IF(Q353&lt;0.00001,P351,Q353)</f>
        <v>0</v>
      </c>
      <c r="Q353" s="21">
        <f>IF(ISERROR(J353),0,J353)</f>
        <v>0</v>
      </c>
    </row>
    <row r="354" spans="6:17" x14ac:dyDescent="0.2">
      <c r="F354" s="1"/>
      <c r="G354" s="507"/>
      <c r="H354" s="14"/>
      <c r="I354" s="1"/>
      <c r="J354" s="147"/>
      <c r="K354" s="193"/>
      <c r="L354" s="1"/>
      <c r="M354" s="1"/>
      <c r="N354" s="193"/>
      <c r="O354" s="192"/>
      <c r="P354" s="1"/>
      <c r="Q354" s="21"/>
    </row>
    <row r="355" spans="6:17" x14ac:dyDescent="0.2">
      <c r="F355" s="1"/>
      <c r="G355" s="507"/>
      <c r="H355" s="15" t="e">
        <v>#N/A</v>
      </c>
      <c r="I355" s="1"/>
      <c r="J355" s="15" t="e">
        <v>#N/A</v>
      </c>
      <c r="K355" s="193" t="e">
        <f>J355/L355</f>
        <v>#N/A</v>
      </c>
      <c r="L355" s="508" t="s">
        <v>278</v>
      </c>
      <c r="M355" s="508"/>
      <c r="N355" s="193">
        <f>IF(ISERROR(K355),0,K355)</f>
        <v>0</v>
      </c>
      <c r="O355" s="35">
        <f>IF(N355&lt;0.00001,O353,N355)</f>
        <v>0</v>
      </c>
      <c r="P355" s="192">
        <f>IF(Q355&lt;0.00001,P353,Q355)</f>
        <v>0</v>
      </c>
      <c r="Q355" s="21">
        <f>IF(ISERROR(J355),0,J355)</f>
        <v>0</v>
      </c>
    </row>
    <row r="356" spans="6:17" x14ac:dyDescent="0.2">
      <c r="F356" s="1"/>
      <c r="G356" s="507"/>
      <c r="H356" s="14"/>
      <c r="I356" s="1"/>
      <c r="J356" s="147"/>
      <c r="K356" s="193"/>
      <c r="L356" s="1"/>
      <c r="M356" s="1"/>
      <c r="N356" s="193"/>
      <c r="O356" s="192"/>
      <c r="P356" s="1"/>
      <c r="Q356" s="21"/>
    </row>
    <row r="357" spans="6:17" x14ac:dyDescent="0.2">
      <c r="F357" s="1"/>
      <c r="G357" s="507"/>
      <c r="H357" s="15" t="e">
        <v>#N/A</v>
      </c>
      <c r="I357" s="1"/>
      <c r="J357" s="15" t="e">
        <v>#N/A</v>
      </c>
      <c r="K357" s="193" t="e">
        <f>J357/L357</f>
        <v>#N/A</v>
      </c>
      <c r="L357" s="508" t="s">
        <v>278</v>
      </c>
      <c r="M357" s="508"/>
      <c r="N357" s="193">
        <f>IF(ISERROR(K357),0,K357)</f>
        <v>0</v>
      </c>
      <c r="O357" s="192">
        <f>IF(N357&lt;0.00001,O355,N357)</f>
        <v>0</v>
      </c>
      <c r="P357" s="192">
        <f>IF(Q357&lt;0.00001,P355,Q357)</f>
        <v>0</v>
      </c>
      <c r="Q357" s="21">
        <f>IF(ISERROR(J357),0,J357)</f>
        <v>0</v>
      </c>
    </row>
    <row r="358" spans="6:17" x14ac:dyDescent="0.2">
      <c r="F358" s="1"/>
      <c r="G358" s="507"/>
      <c r="H358" s="14"/>
      <c r="I358" s="1"/>
      <c r="J358" s="147"/>
      <c r="K358" s="193"/>
      <c r="L358" s="1"/>
      <c r="M358" s="1"/>
      <c r="N358" s="193"/>
      <c r="O358" s="35"/>
      <c r="P358" s="1"/>
      <c r="Q358" s="21"/>
    </row>
    <row r="359" spans="6:17" x14ac:dyDescent="0.2">
      <c r="F359" s="1"/>
      <c r="G359" s="507"/>
      <c r="H359" s="15" t="e">
        <v>#N/A</v>
      </c>
      <c r="I359" s="1"/>
      <c r="J359" s="15" t="e">
        <v>#N/A</v>
      </c>
      <c r="K359" s="193" t="e">
        <f>J359/L359</f>
        <v>#N/A</v>
      </c>
      <c r="L359" s="508" t="s">
        <v>278</v>
      </c>
      <c r="M359" s="508"/>
      <c r="N359" s="193">
        <f>IF(ISERROR(K359),0,K359)</f>
        <v>0</v>
      </c>
      <c r="O359" s="192">
        <f>IF(N359&lt;0.00001,O357,N359)</f>
        <v>0</v>
      </c>
      <c r="P359" s="192">
        <f>IF(Q359&lt;0.00001,P357,Q359)</f>
        <v>0</v>
      </c>
      <c r="Q359" s="21">
        <f>IF(ISERROR(J359),0,J359)</f>
        <v>0</v>
      </c>
    </row>
    <row r="360" spans="6:17" x14ac:dyDescent="0.2">
      <c r="F360" s="1"/>
      <c r="G360" s="1"/>
      <c r="H360" s="14"/>
      <c r="I360" s="1"/>
      <c r="J360" s="147"/>
      <c r="K360" s="193"/>
      <c r="L360" s="1"/>
      <c r="M360" s="1"/>
      <c r="N360" s="193"/>
      <c r="O360" s="6"/>
      <c r="P360" s="1"/>
    </row>
    <row r="361" spans="6:17" x14ac:dyDescent="0.2">
      <c r="F361" s="1"/>
      <c r="G361" s="231" t="s">
        <v>275</v>
      </c>
      <c r="H361" s="179">
        <f>VLOOKUP(G328,Data!$A$3:$BE$35,10,FALSE)</f>
        <v>43466</v>
      </c>
      <c r="I361" s="232" t="s">
        <v>274</v>
      </c>
      <c r="J361" s="181">
        <f>VLOOKUP(G328,Data!$A$3:$BE$35,14,FALSE)</f>
        <v>0</v>
      </c>
      <c r="K361" s="1"/>
      <c r="L361" s="321"/>
      <c r="M361" s="321"/>
      <c r="N361" s="321"/>
      <c r="O361" s="321"/>
      <c r="P361" s="1"/>
    </row>
    <row r="362" spans="6:17" x14ac:dyDescent="0.2">
      <c r="F362" s="1"/>
      <c r="G362" s="1"/>
      <c r="H362" s="1"/>
      <c r="I362" s="1"/>
      <c r="J362" s="147"/>
      <c r="K362" s="1"/>
      <c r="L362" s="1"/>
      <c r="M362" s="1"/>
      <c r="N362" s="1"/>
      <c r="O362" s="1"/>
      <c r="P362" s="1"/>
    </row>
    <row r="363" spans="6:17" x14ac:dyDescent="0.2">
      <c r="F363" s="1"/>
      <c r="G363" s="1"/>
      <c r="H363" s="1"/>
      <c r="I363" s="1"/>
      <c r="J363" s="147"/>
      <c r="K363" s="1"/>
      <c r="L363" s="1"/>
      <c r="M363" s="1"/>
      <c r="N363" s="1"/>
      <c r="O363" s="1"/>
      <c r="P363" s="1"/>
    </row>
    <row r="364" spans="6:17" x14ac:dyDescent="0.2">
      <c r="F364" s="1"/>
      <c r="G364" s="1"/>
      <c r="H364" s="14"/>
      <c r="I364" s="1"/>
      <c r="J364" s="1"/>
      <c r="K364" s="1"/>
      <c r="L364" s="1"/>
      <c r="M364" s="1"/>
      <c r="N364" s="1"/>
      <c r="O364" s="1"/>
      <c r="P364" s="1"/>
    </row>
    <row r="365" spans="6:17" ht="14.25" x14ac:dyDescent="0.2">
      <c r="F365" s="1"/>
      <c r="G365" s="1"/>
      <c r="H365" s="35">
        <f>P359</f>
        <v>0</v>
      </c>
      <c r="I365" s="6" t="s">
        <v>109</v>
      </c>
      <c r="J365" s="187">
        <f ca="1">TODAY()</f>
        <v>42845</v>
      </c>
      <c r="K365" s="505" t="e">
        <f>VLOOKUP(G328,Data!$A$3:$BE$35,53,FALSE)</f>
        <v>#DIV/0!</v>
      </c>
      <c r="L365" s="506"/>
      <c r="M365" s="506"/>
      <c r="N365" s="8"/>
      <c r="O365" s="1"/>
      <c r="P365" s="1"/>
    </row>
    <row r="366" spans="6:17" ht="14.25" x14ac:dyDescent="0.2">
      <c r="F366" s="1"/>
      <c r="G366" s="1"/>
      <c r="H366" s="1"/>
      <c r="I366" s="1"/>
      <c r="J366" s="187"/>
      <c r="K366" s="138" t="e">
        <f>K365</f>
        <v>#DIV/0!</v>
      </c>
      <c r="L366" s="1"/>
      <c r="M366" s="1"/>
      <c r="N366" s="8"/>
      <c r="O366" s="1"/>
      <c r="P366" s="1"/>
    </row>
    <row r="367" spans="6:17" ht="14.25" x14ac:dyDescent="0.2">
      <c r="F367" s="1"/>
      <c r="G367" s="1"/>
      <c r="H367" s="305">
        <f>O359</f>
        <v>0</v>
      </c>
      <c r="I367" s="6" t="s">
        <v>101</v>
      </c>
      <c r="J367" s="187">
        <f ca="1">TODAY()</f>
        <v>42845</v>
      </c>
      <c r="K367" s="510" t="str">
        <f>VLOOKUP(H367,$AV$8:$AW$311,2,TRUE)</f>
        <v>(no data)</v>
      </c>
      <c r="L367" s="510"/>
      <c r="M367" s="510"/>
      <c r="N367" s="8"/>
      <c r="O367" s="6"/>
      <c r="P367" s="1"/>
    </row>
    <row r="368" spans="6:17" x14ac:dyDescent="0.2">
      <c r="F368" s="1"/>
      <c r="G368" s="6"/>
      <c r="H368" s="1"/>
      <c r="I368" s="1"/>
      <c r="J368" s="1"/>
      <c r="K368" s="1"/>
      <c r="L368" s="1"/>
      <c r="M368" s="1"/>
      <c r="N368" s="1"/>
      <c r="O368" s="35"/>
      <c r="P368" s="1"/>
    </row>
    <row r="369" spans="6:16" x14ac:dyDescent="0.2">
      <c r="F369" s="1"/>
      <c r="G369" s="1"/>
      <c r="H369" s="1"/>
      <c r="I369" s="1"/>
      <c r="J369" s="1"/>
      <c r="K369" s="1"/>
      <c r="L369" s="1"/>
      <c r="M369" s="1"/>
      <c r="N369" s="1"/>
      <c r="O369" s="6"/>
      <c r="P369" s="1"/>
    </row>
    <row r="371" spans="6:16" x14ac:dyDescent="0.2">
      <c r="F371" s="1"/>
      <c r="G371" s="12"/>
      <c r="H371" s="1"/>
      <c r="I371" s="1"/>
      <c r="J371" s="1"/>
      <c r="K371" s="1"/>
      <c r="L371" s="1"/>
      <c r="M371" s="1"/>
      <c r="N371" s="1"/>
      <c r="O371" s="1"/>
      <c r="P371" s="8"/>
    </row>
    <row r="372" spans="6:16" x14ac:dyDescent="0.2">
      <c r="F372" s="1"/>
      <c r="G372" s="12"/>
      <c r="H372" s="1"/>
      <c r="I372" s="1"/>
      <c r="J372" s="1"/>
      <c r="K372" s="1"/>
      <c r="L372" s="1"/>
      <c r="M372" s="1"/>
      <c r="N372" s="1"/>
      <c r="O372" s="1"/>
      <c r="P372" s="8"/>
    </row>
    <row r="373" spans="6:16" x14ac:dyDescent="0.2">
      <c r="F373" s="1"/>
      <c r="G373" s="456" t="str">
        <f>Data!BE6</f>
        <v>Result 1 - Example: Political frameworks for enhancing adaptive capacity of coastal communities are set up at various levels and instruments for their implementation are available</v>
      </c>
      <c r="H373" s="456"/>
      <c r="I373" s="456"/>
      <c r="J373" s="456"/>
      <c r="K373" s="456"/>
      <c r="L373" s="456"/>
      <c r="M373" s="456"/>
      <c r="N373" s="456"/>
      <c r="O373" s="456"/>
      <c r="P373" s="8"/>
    </row>
    <row r="374" spans="6:16" x14ac:dyDescent="0.2">
      <c r="F374" s="1"/>
      <c r="G374" s="456"/>
      <c r="H374" s="456"/>
      <c r="I374" s="456"/>
      <c r="J374" s="456"/>
      <c r="K374" s="456"/>
      <c r="L374" s="456"/>
      <c r="M374" s="456"/>
      <c r="N374" s="456"/>
      <c r="O374" s="456"/>
      <c r="P374" s="8"/>
    </row>
    <row r="375" spans="6:16" x14ac:dyDescent="0.2">
      <c r="F375" s="1"/>
      <c r="G375" s="456"/>
      <c r="H375" s="456"/>
      <c r="I375" s="456"/>
      <c r="J375" s="456"/>
      <c r="K375" s="456"/>
      <c r="L375" s="456"/>
      <c r="M375" s="456"/>
      <c r="N375" s="456"/>
      <c r="O375" s="456"/>
      <c r="P375" s="8"/>
    </row>
    <row r="376" spans="6:16" x14ac:dyDescent="0.2">
      <c r="F376" s="1"/>
      <c r="G376" s="1"/>
      <c r="H376" s="1"/>
      <c r="I376" s="1"/>
      <c r="J376" s="1"/>
      <c r="K376" s="1"/>
      <c r="L376" s="1"/>
      <c r="M376" s="1"/>
      <c r="N376" s="1"/>
      <c r="O376" s="1"/>
      <c r="P376" s="8"/>
    </row>
    <row r="377" spans="6:16" x14ac:dyDescent="0.2">
      <c r="F377" s="1"/>
      <c r="G377" s="100" t="s">
        <v>32</v>
      </c>
      <c r="H377" s="491" t="str">
        <f>VLOOKUP(G377,Data!$A$3:$B$35,2,FALSE)</f>
        <v>please provide a definition of the indicator…</v>
      </c>
      <c r="I377" s="491"/>
      <c r="J377" s="491"/>
      <c r="K377" s="491"/>
      <c r="L377" s="491"/>
      <c r="M377" s="491"/>
      <c r="N377" s="491"/>
      <c r="O377" s="491"/>
      <c r="P377" s="8"/>
    </row>
    <row r="378" spans="6:16" x14ac:dyDescent="0.2">
      <c r="F378" s="1"/>
      <c r="G378" s="6"/>
      <c r="H378" s="1"/>
      <c r="I378" s="14"/>
      <c r="J378" s="1"/>
      <c r="K378" s="1"/>
      <c r="L378" s="1"/>
      <c r="M378" s="4"/>
      <c r="N378" s="148"/>
      <c r="O378" s="148"/>
      <c r="P378" s="8"/>
    </row>
    <row r="379" spans="6:16" x14ac:dyDescent="0.2">
      <c r="F379" s="1"/>
      <c r="G379" s="6"/>
      <c r="H379" s="1" t="s">
        <v>223</v>
      </c>
      <c r="I379" s="185">
        <f>VLOOKUP(G377,Data!$A$3:$BE$35,18,FALSE)</f>
        <v>0</v>
      </c>
      <c r="J379" s="1"/>
      <c r="K379" s="1"/>
      <c r="L379" s="6"/>
      <c r="M379" s="4"/>
      <c r="N379" s="148"/>
      <c r="O379" s="148"/>
      <c r="P379" s="8"/>
    </row>
    <row r="380" spans="6:16" x14ac:dyDescent="0.2">
      <c r="F380" s="1"/>
      <c r="G380" s="6"/>
      <c r="H380" s="1"/>
      <c r="I380" s="14"/>
      <c r="J380" s="1"/>
      <c r="K380" s="1"/>
      <c r="L380" s="1"/>
      <c r="M380" s="1"/>
      <c r="N380" s="147"/>
      <c r="O380" s="147"/>
      <c r="P380" s="8"/>
    </row>
    <row r="381" spans="6:16" x14ac:dyDescent="0.2">
      <c r="F381" s="1"/>
      <c r="G381" s="6"/>
      <c r="H381" s="1" t="s">
        <v>224</v>
      </c>
      <c r="I381" s="14"/>
      <c r="J381" s="156" t="str">
        <f>VLOOKUP(G377,Data!$A$3:$BE$35,20,FALSE)</f>
        <v>Please Select</v>
      </c>
      <c r="K381" s="1"/>
      <c r="L381" s="1"/>
      <c r="M381" s="321"/>
      <c r="N381" s="321"/>
      <c r="O381" s="147"/>
      <c r="P381" s="8"/>
    </row>
    <row r="382" spans="6:16" x14ac:dyDescent="0.2">
      <c r="F382" s="1"/>
      <c r="G382" s="6"/>
      <c r="H382" s="1"/>
      <c r="I382" s="14"/>
      <c r="J382" s="1"/>
      <c r="K382" s="1"/>
      <c r="L382" s="1"/>
      <c r="M382" s="1"/>
      <c r="N382" s="147"/>
      <c r="O382" s="147"/>
      <c r="P382" s="8"/>
    </row>
    <row r="383" spans="6:16" x14ac:dyDescent="0.2">
      <c r="F383" s="1"/>
      <c r="G383" s="6"/>
      <c r="H383" s="1" t="s">
        <v>269</v>
      </c>
      <c r="I383" s="1"/>
      <c r="J383" s="1"/>
      <c r="K383" s="185">
        <f>VLOOKUP(G377,Data!$A$3:$BE$35,19,FALSE)</f>
        <v>0</v>
      </c>
      <c r="L383" s="1"/>
      <c r="M383" s="1"/>
      <c r="N383" s="147"/>
      <c r="O383" s="147"/>
      <c r="P383" s="8"/>
    </row>
    <row r="384" spans="6:16" x14ac:dyDescent="0.2">
      <c r="F384" s="1"/>
      <c r="G384" s="6"/>
      <c r="H384" s="1"/>
      <c r="I384" s="14"/>
      <c r="J384" s="1"/>
      <c r="K384" s="1"/>
      <c r="L384" s="1"/>
      <c r="M384" s="1"/>
      <c r="N384" s="147"/>
      <c r="O384" s="147"/>
      <c r="P384" s="8"/>
    </row>
    <row r="385" spans="6:17" x14ac:dyDescent="0.2">
      <c r="F385" s="1"/>
      <c r="G385" s="6"/>
      <c r="H385" s="1"/>
      <c r="I385" s="14"/>
      <c r="J385" s="29"/>
      <c r="K385" s="1"/>
      <c r="L385" s="1"/>
      <c r="M385" s="1"/>
      <c r="N385" s="147"/>
      <c r="O385" s="147"/>
      <c r="P385" s="8"/>
    </row>
    <row r="386" spans="6:17" x14ac:dyDescent="0.2">
      <c r="F386" s="1"/>
      <c r="G386" s="6"/>
      <c r="H386" s="182" t="s">
        <v>14</v>
      </c>
      <c r="I386" s="180"/>
      <c r="J386" s="182" t="s">
        <v>276</v>
      </c>
      <c r="K386" s="12"/>
      <c r="L386" s="503" t="s">
        <v>277</v>
      </c>
      <c r="M386" s="503"/>
      <c r="N386" s="147"/>
      <c r="O386" s="147"/>
      <c r="P386" s="8"/>
    </row>
    <row r="387" spans="6:17" x14ac:dyDescent="0.2">
      <c r="F387" s="1"/>
      <c r="G387" s="6"/>
      <c r="H387" s="1"/>
      <c r="I387" s="14"/>
      <c r="J387" s="1"/>
      <c r="K387" s="1"/>
      <c r="L387" s="1"/>
      <c r="M387" s="1"/>
      <c r="N387" s="147"/>
      <c r="O387" s="147"/>
      <c r="P387" s="8"/>
    </row>
    <row r="388" spans="6:17" x14ac:dyDescent="0.2">
      <c r="F388" s="1"/>
      <c r="G388" s="231" t="s">
        <v>281</v>
      </c>
      <c r="H388" s="179">
        <f>VLOOKUP(G377,Data!$A$3:$BE$35,8,FALSE)</f>
        <v>42736</v>
      </c>
      <c r="I388" s="232" t="s">
        <v>280</v>
      </c>
      <c r="J388" s="181">
        <f>VLOOKUP(G377,Data!$A$3:$BE$35,13,FALSE)</f>
        <v>0</v>
      </c>
      <c r="K388" s="1"/>
      <c r="L388" s="502" t="s">
        <v>284</v>
      </c>
      <c r="M388" s="502"/>
      <c r="N388" s="36"/>
      <c r="O388" s="36"/>
      <c r="P388" s="8"/>
    </row>
    <row r="389" spans="6:17" x14ac:dyDescent="0.2">
      <c r="F389" s="1"/>
      <c r="G389" s="507" t="s">
        <v>100</v>
      </c>
      <c r="H389" s="147"/>
      <c r="I389" s="14"/>
      <c r="J389" s="1"/>
      <c r="K389" s="1"/>
      <c r="L389" s="1"/>
      <c r="M389" s="1"/>
      <c r="N389" s="175"/>
      <c r="O389" s="175"/>
      <c r="P389" s="8"/>
    </row>
    <row r="390" spans="6:17" x14ac:dyDescent="0.2">
      <c r="F390" s="1"/>
      <c r="G390" s="507"/>
      <c r="H390" s="15" t="e">
        <v>#N/A</v>
      </c>
      <c r="I390" s="1"/>
      <c r="J390" s="15"/>
      <c r="K390" s="193" t="e">
        <f>J390/L390</f>
        <v>#VALUE!</v>
      </c>
      <c r="L390" s="508" t="s">
        <v>278</v>
      </c>
      <c r="M390" s="508"/>
      <c r="N390" s="193">
        <f>IF(ISERROR(K390),0,K390)</f>
        <v>0</v>
      </c>
      <c r="O390" s="192">
        <f>N390</f>
        <v>0</v>
      </c>
      <c r="P390" s="192">
        <f>Q390</f>
        <v>0</v>
      </c>
      <c r="Q390" s="21">
        <f>IF(ISERROR(J390),0,J390)</f>
        <v>0</v>
      </c>
    </row>
    <row r="391" spans="6:17" x14ac:dyDescent="0.2">
      <c r="F391" s="1"/>
      <c r="G391" s="507"/>
      <c r="H391" s="147"/>
      <c r="I391" s="1"/>
      <c r="J391" s="1"/>
      <c r="K391" s="193"/>
      <c r="L391" s="1"/>
      <c r="M391" s="1"/>
      <c r="N391" s="193"/>
      <c r="O391" s="192"/>
      <c r="P391" s="8"/>
      <c r="Q391" s="21"/>
    </row>
    <row r="392" spans="6:17" x14ac:dyDescent="0.2">
      <c r="F392" s="1"/>
      <c r="G392" s="507"/>
      <c r="H392" s="15" t="e">
        <v>#N/A</v>
      </c>
      <c r="I392" s="1"/>
      <c r="J392" s="15"/>
      <c r="K392" s="193" t="e">
        <f>J392/L392</f>
        <v>#VALUE!</v>
      </c>
      <c r="L392" s="508" t="s">
        <v>278</v>
      </c>
      <c r="M392" s="508"/>
      <c r="N392" s="193">
        <f>IF(ISERROR(K392),0,K392)</f>
        <v>0</v>
      </c>
      <c r="O392" s="35">
        <f>IF(N392&lt;0.00001,O390,N392)</f>
        <v>0</v>
      </c>
      <c r="P392" s="192">
        <f>IF(Q392&lt;0.00001,P390,Q392)</f>
        <v>0</v>
      </c>
      <c r="Q392" s="21">
        <f>IF(ISERROR(J392),0,J392)</f>
        <v>0</v>
      </c>
    </row>
    <row r="393" spans="6:17" x14ac:dyDescent="0.2">
      <c r="F393" s="1"/>
      <c r="G393" s="507"/>
      <c r="H393" s="147"/>
      <c r="I393" s="1"/>
      <c r="J393" s="1"/>
      <c r="K393" s="193"/>
      <c r="L393" s="1"/>
      <c r="M393" s="1"/>
      <c r="N393" s="193"/>
      <c r="O393" s="192"/>
      <c r="P393" s="8"/>
      <c r="Q393" s="21"/>
    </row>
    <row r="394" spans="6:17" x14ac:dyDescent="0.2">
      <c r="F394" s="1"/>
      <c r="G394" s="507"/>
      <c r="H394" s="15" t="e">
        <v>#N/A</v>
      </c>
      <c r="I394" s="1"/>
      <c r="J394" s="15"/>
      <c r="K394" s="193" t="e">
        <f>J394/L394</f>
        <v>#VALUE!</v>
      </c>
      <c r="L394" s="508" t="s">
        <v>278</v>
      </c>
      <c r="M394" s="508"/>
      <c r="N394" s="193">
        <f>IF(ISERROR(K394),0,K394)</f>
        <v>0</v>
      </c>
      <c r="O394" s="192">
        <f>IF(N394&lt;0.00001,O392,N394)</f>
        <v>0</v>
      </c>
      <c r="P394" s="192">
        <f>IF(Q394&lt;0.00001,P392,Q394)</f>
        <v>0</v>
      </c>
      <c r="Q394" s="21">
        <f>IF(ISERROR(J394),0,J394)</f>
        <v>0</v>
      </c>
    </row>
    <row r="395" spans="6:17" x14ac:dyDescent="0.2">
      <c r="F395" s="1"/>
      <c r="G395" s="507"/>
      <c r="H395" s="147"/>
      <c r="I395" s="1"/>
      <c r="J395" s="1"/>
      <c r="K395" s="193"/>
      <c r="L395" s="1"/>
      <c r="M395" s="1"/>
      <c r="N395" s="193"/>
      <c r="O395" s="35"/>
      <c r="P395" s="8"/>
      <c r="Q395" s="21"/>
    </row>
    <row r="396" spans="6:17" x14ac:dyDescent="0.2">
      <c r="F396" s="1"/>
      <c r="G396" s="507"/>
      <c r="H396" s="15" t="e">
        <v>#N/A</v>
      </c>
      <c r="I396" s="1"/>
      <c r="J396" s="15"/>
      <c r="K396" s="193" t="e">
        <f>J396/L396</f>
        <v>#VALUE!</v>
      </c>
      <c r="L396" s="508" t="s">
        <v>278</v>
      </c>
      <c r="M396" s="508"/>
      <c r="N396" s="193">
        <f>IF(ISERROR(K396),0,K396)</f>
        <v>0</v>
      </c>
      <c r="O396" s="192">
        <f>IF(N396&lt;0.00001,O394,N396)</f>
        <v>0</v>
      </c>
      <c r="P396" s="192">
        <f>IF(Q396&lt;0.00001,P394,Q396)</f>
        <v>0</v>
      </c>
      <c r="Q396" s="21">
        <f>IF(ISERROR(J396),0,J396)</f>
        <v>0</v>
      </c>
    </row>
    <row r="397" spans="6:17" x14ac:dyDescent="0.2">
      <c r="F397" s="1"/>
      <c r="G397" s="507"/>
      <c r="H397" s="14"/>
      <c r="I397" s="1"/>
      <c r="J397" s="147"/>
      <c r="K397" s="193"/>
      <c r="L397" s="1"/>
      <c r="M397" s="1"/>
      <c r="N397" s="193"/>
      <c r="O397" s="192"/>
      <c r="P397" s="8"/>
      <c r="Q397" s="21"/>
    </row>
    <row r="398" spans="6:17" x14ac:dyDescent="0.2">
      <c r="F398" s="1"/>
      <c r="G398" s="507"/>
      <c r="H398" s="15" t="e">
        <v>#N/A</v>
      </c>
      <c r="I398" s="1"/>
      <c r="J398" s="15" t="e">
        <v>#N/A</v>
      </c>
      <c r="K398" s="193" t="e">
        <f>J398/L398</f>
        <v>#N/A</v>
      </c>
      <c r="L398" s="508" t="s">
        <v>278</v>
      </c>
      <c r="M398" s="508"/>
      <c r="N398" s="193">
        <f>IF(ISERROR(K398),0,K398)</f>
        <v>0</v>
      </c>
      <c r="O398" s="35">
        <f>IF(N398&lt;0.00001,O396,N398)</f>
        <v>0</v>
      </c>
      <c r="P398" s="192">
        <f>IF(Q398&lt;0.00001,P396,Q398)</f>
        <v>0</v>
      </c>
      <c r="Q398" s="21">
        <f>IF(ISERROR(J398),0,J398)</f>
        <v>0</v>
      </c>
    </row>
    <row r="399" spans="6:17" x14ac:dyDescent="0.2">
      <c r="F399" s="1"/>
      <c r="G399" s="507"/>
      <c r="H399" s="14"/>
      <c r="I399" s="1"/>
      <c r="J399" s="147"/>
      <c r="K399" s="193"/>
      <c r="L399" s="1"/>
      <c r="M399" s="1"/>
      <c r="N399" s="193"/>
      <c r="O399" s="192"/>
      <c r="P399" s="1"/>
      <c r="Q399" s="21"/>
    </row>
    <row r="400" spans="6:17" x14ac:dyDescent="0.2">
      <c r="F400" s="1"/>
      <c r="G400" s="507"/>
      <c r="H400" s="15" t="e">
        <v>#N/A</v>
      </c>
      <c r="I400" s="1"/>
      <c r="J400" s="15"/>
      <c r="K400" s="193" t="e">
        <f>J400/L400</f>
        <v>#VALUE!</v>
      </c>
      <c r="L400" s="508" t="s">
        <v>278</v>
      </c>
      <c r="M400" s="508"/>
      <c r="N400" s="193">
        <f>IF(ISERROR(K400),0,K400)</f>
        <v>0</v>
      </c>
      <c r="O400" s="192">
        <f>IF(N400&lt;0.00001,O398,N400)</f>
        <v>0</v>
      </c>
      <c r="P400" s="192">
        <f>IF(Q400&lt;0.00001,P398,Q400)</f>
        <v>0</v>
      </c>
      <c r="Q400" s="21">
        <f>IF(ISERROR(J400),0,J400)</f>
        <v>0</v>
      </c>
    </row>
    <row r="401" spans="6:17" x14ac:dyDescent="0.2">
      <c r="F401" s="1"/>
      <c r="G401" s="507"/>
      <c r="H401" s="14"/>
      <c r="I401" s="1"/>
      <c r="J401" s="147"/>
      <c r="K401" s="193"/>
      <c r="L401" s="1"/>
      <c r="M401" s="1"/>
      <c r="N401" s="193"/>
      <c r="O401" s="35"/>
      <c r="P401" s="1"/>
      <c r="Q401" s="21"/>
    </row>
    <row r="402" spans="6:17" x14ac:dyDescent="0.2">
      <c r="F402" s="1"/>
      <c r="G402" s="507"/>
      <c r="H402" s="15" t="e">
        <v>#N/A</v>
      </c>
      <c r="I402" s="1"/>
      <c r="J402" s="15"/>
      <c r="K402" s="193" t="e">
        <f>J402/L402</f>
        <v>#VALUE!</v>
      </c>
      <c r="L402" s="508" t="s">
        <v>278</v>
      </c>
      <c r="M402" s="508"/>
      <c r="N402" s="193">
        <f>IF(ISERROR(K402),0,K402)</f>
        <v>0</v>
      </c>
      <c r="O402" s="192">
        <f>IF(N402&lt;0.00001,O400,N402)</f>
        <v>0</v>
      </c>
      <c r="P402" s="192">
        <f>IF(Q402&lt;0.00001,P400,Q402)</f>
        <v>0</v>
      </c>
      <c r="Q402" s="21">
        <f>IF(ISERROR(J402),0,J402)</f>
        <v>0</v>
      </c>
    </row>
    <row r="403" spans="6:17" x14ac:dyDescent="0.2">
      <c r="F403" s="1"/>
      <c r="G403" s="507"/>
      <c r="H403" s="14"/>
      <c r="I403" s="1"/>
      <c r="J403" s="147"/>
      <c r="K403" s="193"/>
      <c r="L403" s="1"/>
      <c r="M403" s="1"/>
      <c r="N403" s="193"/>
      <c r="O403" s="192"/>
      <c r="P403" s="1"/>
      <c r="Q403" s="21"/>
    </row>
    <row r="404" spans="6:17" x14ac:dyDescent="0.2">
      <c r="F404" s="1"/>
      <c r="G404" s="507"/>
      <c r="H404" s="15" t="e">
        <v>#N/A</v>
      </c>
      <c r="I404" s="1"/>
      <c r="J404" s="15"/>
      <c r="K404" s="193" t="e">
        <f>J404/L404</f>
        <v>#VALUE!</v>
      </c>
      <c r="L404" s="508" t="s">
        <v>278</v>
      </c>
      <c r="M404" s="508"/>
      <c r="N404" s="193">
        <f>IF(ISERROR(K404),0,K404)</f>
        <v>0</v>
      </c>
      <c r="O404" s="35">
        <f>IF(N404&lt;0.00001,O402,N404)</f>
        <v>0</v>
      </c>
      <c r="P404" s="192">
        <f>IF(Q404&lt;0.00001,P402,Q404)</f>
        <v>0</v>
      </c>
      <c r="Q404" s="21">
        <f>IF(ISERROR(J404),0,J404)</f>
        <v>0</v>
      </c>
    </row>
    <row r="405" spans="6:17" x14ac:dyDescent="0.2">
      <c r="F405" s="1"/>
      <c r="G405" s="507"/>
      <c r="H405" s="14"/>
      <c r="I405" s="1"/>
      <c r="J405" s="147"/>
      <c r="K405" s="193"/>
      <c r="L405" s="1"/>
      <c r="M405" s="1"/>
      <c r="N405" s="193"/>
      <c r="O405" s="192"/>
      <c r="P405" s="1"/>
      <c r="Q405" s="21"/>
    </row>
    <row r="406" spans="6:17" x14ac:dyDescent="0.2">
      <c r="F406" s="1"/>
      <c r="G406" s="507"/>
      <c r="H406" s="15" t="e">
        <v>#N/A</v>
      </c>
      <c r="I406" s="1"/>
      <c r="J406" s="15" t="e">
        <v>#N/A</v>
      </c>
      <c r="K406" s="193" t="e">
        <f>J406/L406</f>
        <v>#N/A</v>
      </c>
      <c r="L406" s="508" t="s">
        <v>278</v>
      </c>
      <c r="M406" s="508"/>
      <c r="N406" s="193">
        <f>IF(ISERROR(K406),0,K406)</f>
        <v>0</v>
      </c>
      <c r="O406" s="192">
        <f>IF(N406&lt;0.00001,O404,N406)</f>
        <v>0</v>
      </c>
      <c r="P406" s="192">
        <f>IF(Q406&lt;0.00001,P404,Q406)</f>
        <v>0</v>
      </c>
      <c r="Q406" s="21">
        <f>IF(ISERROR(J406),0,J406)</f>
        <v>0</v>
      </c>
    </row>
    <row r="407" spans="6:17" x14ac:dyDescent="0.2">
      <c r="F407" s="1"/>
      <c r="G407" s="507"/>
      <c r="H407" s="14"/>
      <c r="I407" s="1"/>
      <c r="J407" s="147"/>
      <c r="K407" s="193"/>
      <c r="L407" s="1"/>
      <c r="M407" s="1"/>
      <c r="N407" s="193"/>
      <c r="O407" s="35"/>
      <c r="P407" s="1"/>
      <c r="Q407" s="21"/>
    </row>
    <row r="408" spans="6:17" x14ac:dyDescent="0.2">
      <c r="F408" s="1"/>
      <c r="G408" s="507"/>
      <c r="H408" s="15" t="e">
        <v>#N/A</v>
      </c>
      <c r="I408" s="1"/>
      <c r="J408" s="15" t="e">
        <v>#N/A</v>
      </c>
      <c r="K408" s="193" t="e">
        <f>J408/L408</f>
        <v>#N/A</v>
      </c>
      <c r="L408" s="508" t="s">
        <v>278</v>
      </c>
      <c r="M408" s="508"/>
      <c r="N408" s="193">
        <f>IF(ISERROR(K408),0,K408)</f>
        <v>0</v>
      </c>
      <c r="O408" s="192">
        <f>IF(N408&lt;0.00001,O406,N408)</f>
        <v>0</v>
      </c>
      <c r="P408" s="192">
        <f>IF(Q408&lt;0.00001,P406,Q408)</f>
        <v>0</v>
      </c>
      <c r="Q408" s="21">
        <f>IF(ISERROR(J408),0,J408)</f>
        <v>0</v>
      </c>
    </row>
    <row r="409" spans="6:17" x14ac:dyDescent="0.2">
      <c r="F409" s="1"/>
      <c r="G409" s="1"/>
      <c r="H409" s="14"/>
      <c r="I409" s="1"/>
      <c r="J409" s="147"/>
      <c r="K409" s="193"/>
      <c r="L409" s="1"/>
      <c r="M409" s="1"/>
      <c r="N409" s="193"/>
      <c r="O409" s="6"/>
      <c r="P409" s="1"/>
    </row>
    <row r="410" spans="6:17" x14ac:dyDescent="0.2">
      <c r="F410" s="1"/>
      <c r="G410" s="231" t="s">
        <v>275</v>
      </c>
      <c r="H410" s="179">
        <f>VLOOKUP(G377,Data!$A$3:$BE$35,10,FALSE)</f>
        <v>43466</v>
      </c>
      <c r="I410" s="232" t="s">
        <v>274</v>
      </c>
      <c r="J410" s="181">
        <f>VLOOKUP(G377,Data!$A$3:$BE$35,14,FALSE)</f>
        <v>0</v>
      </c>
      <c r="K410" s="1"/>
      <c r="L410" s="321"/>
      <c r="M410" s="321"/>
      <c r="N410" s="321"/>
      <c r="O410" s="321"/>
      <c r="P410" s="1"/>
    </row>
    <row r="411" spans="6:17" x14ac:dyDescent="0.2">
      <c r="F411" s="1"/>
      <c r="G411" s="1"/>
      <c r="H411" s="1"/>
      <c r="I411" s="1"/>
      <c r="J411" s="147"/>
      <c r="K411" s="1"/>
      <c r="L411" s="1"/>
      <c r="M411" s="1"/>
      <c r="N411" s="1"/>
      <c r="O411" s="1"/>
      <c r="P411" s="1"/>
    </row>
    <row r="412" spans="6:17" x14ac:dyDescent="0.2">
      <c r="F412" s="1"/>
      <c r="G412" s="1"/>
      <c r="H412" s="1"/>
      <c r="I412" s="1"/>
      <c r="J412" s="147"/>
      <c r="K412" s="1"/>
      <c r="L412" s="1"/>
      <c r="M412" s="1"/>
      <c r="N412" s="1"/>
      <c r="O412" s="1"/>
      <c r="P412" s="1"/>
    </row>
    <row r="413" spans="6:17" x14ac:dyDescent="0.2">
      <c r="F413" s="1"/>
      <c r="G413" s="1"/>
      <c r="H413" s="14"/>
      <c r="I413" s="1"/>
      <c r="J413" s="1"/>
      <c r="K413" s="1"/>
      <c r="L413" s="1"/>
      <c r="M413" s="1"/>
      <c r="N413" s="1"/>
      <c r="O413" s="1"/>
      <c r="P413" s="1"/>
    </row>
    <row r="414" spans="6:17" ht="14.25" x14ac:dyDescent="0.2">
      <c r="F414" s="1"/>
      <c r="G414" s="1"/>
      <c r="H414" s="35">
        <f>P408</f>
        <v>0</v>
      </c>
      <c r="I414" s="6" t="s">
        <v>109</v>
      </c>
      <c r="J414" s="187">
        <f ca="1">TODAY()</f>
        <v>42845</v>
      </c>
      <c r="K414" s="505" t="e">
        <f>VLOOKUP(G377,Data!$A$3:$BE$35,53,FALSE)</f>
        <v>#DIV/0!</v>
      </c>
      <c r="L414" s="506"/>
      <c r="M414" s="506"/>
      <c r="N414" s="8"/>
      <c r="O414" s="1"/>
      <c r="P414" s="1"/>
    </row>
    <row r="415" spans="6:17" ht="14.25" x14ac:dyDescent="0.2">
      <c r="F415" s="1"/>
      <c r="G415" s="1"/>
      <c r="H415" s="1"/>
      <c r="I415" s="1"/>
      <c r="J415" s="187"/>
      <c r="K415" s="138" t="e">
        <f>K414</f>
        <v>#DIV/0!</v>
      </c>
      <c r="L415" s="1"/>
      <c r="M415" s="1"/>
      <c r="N415" s="8"/>
      <c r="O415" s="1"/>
      <c r="P415" s="1"/>
    </row>
    <row r="416" spans="6:17" ht="14.25" x14ac:dyDescent="0.2">
      <c r="F416" s="1"/>
      <c r="G416" s="1"/>
      <c r="H416" s="305">
        <f>O408</f>
        <v>0</v>
      </c>
      <c r="I416" s="6" t="s">
        <v>101</v>
      </c>
      <c r="J416" s="187">
        <f ca="1">TODAY()</f>
        <v>42845</v>
      </c>
      <c r="K416" s="510" t="str">
        <f>VLOOKUP(H416,$AV$8:$AW$311,2,TRUE)</f>
        <v>(no data)</v>
      </c>
      <c r="L416" s="510"/>
      <c r="M416" s="510"/>
      <c r="N416" s="8"/>
      <c r="O416" s="6"/>
      <c r="P416" s="1"/>
    </row>
    <row r="417" spans="6:16" x14ac:dyDescent="0.2">
      <c r="F417" s="1"/>
      <c r="G417" s="6"/>
      <c r="H417" s="1"/>
      <c r="I417" s="1"/>
      <c r="J417" s="1"/>
      <c r="K417" s="1"/>
      <c r="L417" s="1"/>
      <c r="M417" s="1"/>
      <c r="N417" s="1"/>
      <c r="O417" s="35"/>
      <c r="P417" s="1"/>
    </row>
    <row r="418" spans="6:16" x14ac:dyDescent="0.2">
      <c r="F418" s="1"/>
      <c r="G418" s="1"/>
      <c r="H418" s="1"/>
      <c r="I418" s="1"/>
      <c r="J418" s="1"/>
      <c r="K418" s="1"/>
      <c r="L418" s="1"/>
      <c r="M418" s="1"/>
      <c r="N418" s="1"/>
      <c r="O418" s="6"/>
      <c r="P418" s="1"/>
    </row>
    <row r="420" spans="6:16" x14ac:dyDescent="0.2">
      <c r="F420" s="1"/>
      <c r="G420" s="12"/>
      <c r="H420" s="1"/>
      <c r="I420" s="1"/>
      <c r="J420" s="1"/>
      <c r="K420" s="1"/>
      <c r="L420" s="1"/>
      <c r="M420" s="1"/>
      <c r="N420" s="1"/>
      <c r="O420" s="1"/>
      <c r="P420" s="8"/>
    </row>
    <row r="421" spans="6:16" x14ac:dyDescent="0.2">
      <c r="F421" s="1"/>
      <c r="G421" s="12"/>
      <c r="H421" s="1"/>
      <c r="I421" s="1"/>
      <c r="J421" s="1"/>
      <c r="K421" s="1"/>
      <c r="L421" s="1"/>
      <c r="M421" s="1"/>
      <c r="N421" s="1"/>
      <c r="O421" s="1"/>
      <c r="P421" s="8"/>
    </row>
    <row r="422" spans="6:16" x14ac:dyDescent="0.2">
      <c r="F422" s="1"/>
      <c r="G422" s="456" t="str">
        <f>Data!BE7</f>
        <v>Result 1 - Example: Political frameworks for enhancing adaptive capacity of coastal communities are set up at various levels and instruments for their implementation are available</v>
      </c>
      <c r="H422" s="456"/>
      <c r="I422" s="456"/>
      <c r="J422" s="456"/>
      <c r="K422" s="456"/>
      <c r="L422" s="456"/>
      <c r="M422" s="456"/>
      <c r="N422" s="456"/>
      <c r="O422" s="456"/>
      <c r="P422" s="8"/>
    </row>
    <row r="423" spans="6:16" x14ac:dyDescent="0.2">
      <c r="F423" s="1"/>
      <c r="G423" s="456"/>
      <c r="H423" s="456"/>
      <c r="I423" s="456"/>
      <c r="J423" s="456"/>
      <c r="K423" s="456"/>
      <c r="L423" s="456"/>
      <c r="M423" s="456"/>
      <c r="N423" s="456"/>
      <c r="O423" s="456"/>
      <c r="P423" s="8"/>
    </row>
    <row r="424" spans="6:16" x14ac:dyDescent="0.2">
      <c r="F424" s="1"/>
      <c r="G424" s="456"/>
      <c r="H424" s="456"/>
      <c r="I424" s="456"/>
      <c r="J424" s="456"/>
      <c r="K424" s="456"/>
      <c r="L424" s="456"/>
      <c r="M424" s="456"/>
      <c r="N424" s="456"/>
      <c r="O424" s="456"/>
      <c r="P424" s="8"/>
    </row>
    <row r="425" spans="6:16" x14ac:dyDescent="0.2">
      <c r="F425" s="1"/>
      <c r="G425" s="1"/>
      <c r="H425" s="1"/>
      <c r="I425" s="1"/>
      <c r="J425" s="1"/>
      <c r="K425" s="1"/>
      <c r="L425" s="1"/>
      <c r="M425" s="1"/>
      <c r="N425" s="1"/>
      <c r="O425" s="1"/>
      <c r="P425" s="8"/>
    </row>
    <row r="426" spans="6:16" x14ac:dyDescent="0.2">
      <c r="F426" s="1"/>
      <c r="G426" s="100" t="s">
        <v>33</v>
      </c>
      <c r="H426" s="491" t="str">
        <f>VLOOKUP(G426,Data!$A$3:$B$35,2,FALSE)</f>
        <v>please provide a definition of the indicator…</v>
      </c>
      <c r="I426" s="491"/>
      <c r="J426" s="491"/>
      <c r="K426" s="491"/>
      <c r="L426" s="491"/>
      <c r="M426" s="491"/>
      <c r="N426" s="491"/>
      <c r="O426" s="491"/>
      <c r="P426" s="8"/>
    </row>
    <row r="427" spans="6:16" x14ac:dyDescent="0.2">
      <c r="F427" s="1"/>
      <c r="G427" s="6"/>
      <c r="H427" s="1"/>
      <c r="I427" s="14"/>
      <c r="J427" s="1"/>
      <c r="K427" s="1"/>
      <c r="L427" s="1"/>
      <c r="M427" s="4"/>
      <c r="N427" s="148"/>
      <c r="O427" s="148"/>
      <c r="P427" s="8"/>
    </row>
    <row r="428" spans="6:16" x14ac:dyDescent="0.2">
      <c r="F428" s="1"/>
      <c r="G428" s="6"/>
      <c r="H428" s="1" t="s">
        <v>223</v>
      </c>
      <c r="I428" s="185">
        <f>VLOOKUP(G426,Data!$A$3:$BE$35,18,FALSE)</f>
        <v>0</v>
      </c>
      <c r="J428" s="1"/>
      <c r="K428" s="1"/>
      <c r="L428" s="6"/>
      <c r="M428" s="4"/>
      <c r="N428" s="148"/>
      <c r="O428" s="148"/>
      <c r="P428" s="8"/>
    </row>
    <row r="429" spans="6:16" x14ac:dyDescent="0.2">
      <c r="F429" s="1"/>
      <c r="G429" s="6"/>
      <c r="H429" s="1"/>
      <c r="I429" s="14"/>
      <c r="J429" s="1"/>
      <c r="K429" s="1"/>
      <c r="L429" s="1"/>
      <c r="M429" s="1"/>
      <c r="N429" s="147"/>
      <c r="O429" s="147"/>
      <c r="P429" s="8"/>
    </row>
    <row r="430" spans="6:16" x14ac:dyDescent="0.2">
      <c r="F430" s="1"/>
      <c r="G430" s="6"/>
      <c r="H430" s="1" t="s">
        <v>224</v>
      </c>
      <c r="I430" s="14"/>
      <c r="J430" s="156" t="str">
        <f>VLOOKUP(G426,Data!$A$3:$BE$35,20,FALSE)</f>
        <v>Please Select</v>
      </c>
      <c r="K430" s="1"/>
      <c r="L430" s="1"/>
      <c r="M430" s="321"/>
      <c r="N430" s="321"/>
      <c r="O430" s="147"/>
      <c r="P430" s="8"/>
    </row>
    <row r="431" spans="6:16" x14ac:dyDescent="0.2">
      <c r="F431" s="1"/>
      <c r="G431" s="6"/>
      <c r="H431" s="1"/>
      <c r="I431" s="14"/>
      <c r="J431" s="1"/>
      <c r="K431" s="1"/>
      <c r="L431" s="1"/>
      <c r="M431" s="1"/>
      <c r="N431" s="147"/>
      <c r="O431" s="147"/>
      <c r="P431" s="8"/>
    </row>
    <row r="432" spans="6:16" x14ac:dyDescent="0.2">
      <c r="F432" s="1"/>
      <c r="G432" s="6"/>
      <c r="H432" s="1" t="s">
        <v>269</v>
      </c>
      <c r="I432" s="1"/>
      <c r="J432" s="1"/>
      <c r="K432" s="185">
        <f>VLOOKUP(G426,Data!$A$3:$BE$35,19,FALSE)</f>
        <v>0</v>
      </c>
      <c r="L432" s="1"/>
      <c r="M432" s="1"/>
      <c r="N432" s="147"/>
      <c r="O432" s="147"/>
      <c r="P432" s="8"/>
    </row>
    <row r="433" spans="6:17" x14ac:dyDescent="0.2">
      <c r="F433" s="1"/>
      <c r="G433" s="6"/>
      <c r="H433" s="1"/>
      <c r="I433" s="14"/>
      <c r="J433" s="1"/>
      <c r="K433" s="1"/>
      <c r="L433" s="1"/>
      <c r="M433" s="1"/>
      <c r="N433" s="147"/>
      <c r="O433" s="147"/>
      <c r="P433" s="8"/>
    </row>
    <row r="434" spans="6:17" x14ac:dyDescent="0.2">
      <c r="F434" s="1"/>
      <c r="G434" s="6"/>
      <c r="H434" s="1"/>
      <c r="I434" s="14"/>
      <c r="J434" s="29"/>
      <c r="K434" s="1"/>
      <c r="L434" s="1"/>
      <c r="M434" s="1"/>
      <c r="N434" s="147"/>
      <c r="O434" s="147"/>
      <c r="P434" s="8"/>
    </row>
    <row r="435" spans="6:17" x14ac:dyDescent="0.2">
      <c r="F435" s="1"/>
      <c r="G435" s="6"/>
      <c r="H435" s="182" t="s">
        <v>14</v>
      </c>
      <c r="I435" s="180"/>
      <c r="J435" s="182" t="s">
        <v>276</v>
      </c>
      <c r="K435" s="12"/>
      <c r="L435" s="503" t="s">
        <v>277</v>
      </c>
      <c r="M435" s="503"/>
      <c r="N435" s="147"/>
      <c r="O435" s="147"/>
      <c r="P435" s="8"/>
    </row>
    <row r="436" spans="6:17" x14ac:dyDescent="0.2">
      <c r="F436" s="1"/>
      <c r="G436" s="6"/>
      <c r="H436" s="1"/>
      <c r="I436" s="14"/>
      <c r="J436" s="1"/>
      <c r="K436" s="1"/>
      <c r="L436" s="1"/>
      <c r="M436" s="1"/>
      <c r="N436" s="147"/>
      <c r="O436" s="147"/>
      <c r="P436" s="8"/>
    </row>
    <row r="437" spans="6:17" x14ac:dyDescent="0.2">
      <c r="F437" s="1"/>
      <c r="G437" s="231" t="s">
        <v>281</v>
      </c>
      <c r="H437" s="179">
        <f>VLOOKUP(G426,Data!$A$3:$BE$35,8,FALSE)</f>
        <v>42736</v>
      </c>
      <c r="I437" s="232" t="s">
        <v>280</v>
      </c>
      <c r="J437" s="181">
        <f>VLOOKUP(G426,Data!$A$3:$BE$35,13,FALSE)</f>
        <v>0</v>
      </c>
      <c r="K437" s="1"/>
      <c r="L437" s="502" t="s">
        <v>284</v>
      </c>
      <c r="M437" s="502"/>
      <c r="N437" s="36"/>
      <c r="O437" s="36"/>
      <c r="P437" s="8"/>
    </row>
    <row r="438" spans="6:17" x14ac:dyDescent="0.2">
      <c r="F438" s="1"/>
      <c r="G438" s="507" t="s">
        <v>100</v>
      </c>
      <c r="H438" s="147"/>
      <c r="I438" s="14"/>
      <c r="J438" s="1"/>
      <c r="K438" s="1"/>
      <c r="L438" s="1"/>
      <c r="M438" s="1"/>
      <c r="N438" s="175"/>
      <c r="O438" s="175"/>
      <c r="P438" s="8"/>
    </row>
    <row r="439" spans="6:17" x14ac:dyDescent="0.2">
      <c r="F439" s="1"/>
      <c r="G439" s="507"/>
      <c r="H439" s="15" t="e">
        <v>#N/A</v>
      </c>
      <c r="I439" s="1"/>
      <c r="J439" s="15" t="e">
        <v>#N/A</v>
      </c>
      <c r="K439" s="193" t="e">
        <f>J439/L439</f>
        <v>#N/A</v>
      </c>
      <c r="L439" s="508" t="s">
        <v>278</v>
      </c>
      <c r="M439" s="508"/>
      <c r="N439" s="193">
        <f>IF(ISERROR(K439),0,K439)</f>
        <v>0</v>
      </c>
      <c r="O439" s="192">
        <f>N439</f>
        <v>0</v>
      </c>
      <c r="P439" s="192">
        <f>Q439</f>
        <v>0</v>
      </c>
      <c r="Q439" s="21">
        <f>IF(ISERROR(J439),0,J439)</f>
        <v>0</v>
      </c>
    </row>
    <row r="440" spans="6:17" x14ac:dyDescent="0.2">
      <c r="F440" s="1"/>
      <c r="G440" s="507"/>
      <c r="H440" s="147"/>
      <c r="I440" s="1"/>
      <c r="J440" s="1"/>
      <c r="K440" s="193"/>
      <c r="L440" s="1"/>
      <c r="M440" s="1"/>
      <c r="N440" s="193"/>
      <c r="O440" s="192"/>
      <c r="P440" s="8"/>
      <c r="Q440" s="21"/>
    </row>
    <row r="441" spans="6:17" x14ac:dyDescent="0.2">
      <c r="F441" s="1"/>
      <c r="G441" s="507"/>
      <c r="H441" s="15" t="e">
        <v>#N/A</v>
      </c>
      <c r="I441" s="1"/>
      <c r="J441" s="15" t="e">
        <v>#N/A</v>
      </c>
      <c r="K441" s="193" t="e">
        <f>J441/L441</f>
        <v>#N/A</v>
      </c>
      <c r="L441" s="508" t="s">
        <v>278</v>
      </c>
      <c r="M441" s="508"/>
      <c r="N441" s="193">
        <f>IF(ISERROR(K441),0,K441)</f>
        <v>0</v>
      </c>
      <c r="O441" s="35">
        <f>IF(N441&lt;0.00001,O439,N441)</f>
        <v>0</v>
      </c>
      <c r="P441" s="192">
        <f>IF(Q441&lt;0.00001,P439,Q441)</f>
        <v>0</v>
      </c>
      <c r="Q441" s="21">
        <f>IF(ISERROR(J441),0,J441)</f>
        <v>0</v>
      </c>
    </row>
    <row r="442" spans="6:17" x14ac:dyDescent="0.2">
      <c r="F442" s="1"/>
      <c r="G442" s="507"/>
      <c r="H442" s="147"/>
      <c r="I442" s="1"/>
      <c r="J442" s="1"/>
      <c r="K442" s="193"/>
      <c r="L442" s="1"/>
      <c r="M442" s="1"/>
      <c r="N442" s="193"/>
      <c r="O442" s="192"/>
      <c r="P442" s="8"/>
      <c r="Q442" s="21"/>
    </row>
    <row r="443" spans="6:17" x14ac:dyDescent="0.2">
      <c r="F443" s="1"/>
      <c r="G443" s="507"/>
      <c r="H443" s="15" t="e">
        <v>#N/A</v>
      </c>
      <c r="I443" s="1"/>
      <c r="J443" s="15" t="e">
        <v>#N/A</v>
      </c>
      <c r="K443" s="193" t="e">
        <f>J443/L443</f>
        <v>#N/A</v>
      </c>
      <c r="L443" s="508" t="s">
        <v>278</v>
      </c>
      <c r="M443" s="508"/>
      <c r="N443" s="193">
        <f>IF(ISERROR(K443),0,K443)</f>
        <v>0</v>
      </c>
      <c r="O443" s="192">
        <f>IF(N443&lt;0.00001,O441,N443)</f>
        <v>0</v>
      </c>
      <c r="P443" s="192">
        <f>IF(Q443&lt;0.00001,P441,Q443)</f>
        <v>0</v>
      </c>
      <c r="Q443" s="21">
        <f>IF(ISERROR(J443),0,J443)</f>
        <v>0</v>
      </c>
    </row>
    <row r="444" spans="6:17" x14ac:dyDescent="0.2">
      <c r="F444" s="1"/>
      <c r="G444" s="507"/>
      <c r="H444" s="147"/>
      <c r="I444" s="1"/>
      <c r="J444" s="1"/>
      <c r="K444" s="193"/>
      <c r="L444" s="1"/>
      <c r="M444" s="1"/>
      <c r="N444" s="193"/>
      <c r="O444" s="35"/>
      <c r="P444" s="8"/>
      <c r="Q444" s="21"/>
    </row>
    <row r="445" spans="6:17" x14ac:dyDescent="0.2">
      <c r="F445" s="1"/>
      <c r="G445" s="507"/>
      <c r="H445" s="15" t="e">
        <v>#N/A</v>
      </c>
      <c r="I445" s="1"/>
      <c r="J445" s="15" t="e">
        <v>#N/A</v>
      </c>
      <c r="K445" s="193" t="e">
        <f>J445/L445</f>
        <v>#N/A</v>
      </c>
      <c r="L445" s="508" t="s">
        <v>278</v>
      </c>
      <c r="M445" s="508"/>
      <c r="N445" s="193">
        <f>IF(ISERROR(K445),0,K445)</f>
        <v>0</v>
      </c>
      <c r="O445" s="192">
        <f>IF(N445&lt;0.00001,O443,N445)</f>
        <v>0</v>
      </c>
      <c r="P445" s="192">
        <f>IF(Q445&lt;0.00001,P443,Q445)</f>
        <v>0</v>
      </c>
      <c r="Q445" s="21">
        <f>IF(ISERROR(J445),0,J445)</f>
        <v>0</v>
      </c>
    </row>
    <row r="446" spans="6:17" x14ac:dyDescent="0.2">
      <c r="F446" s="1"/>
      <c r="G446" s="507"/>
      <c r="H446" s="14"/>
      <c r="I446" s="1"/>
      <c r="J446" s="147"/>
      <c r="K446" s="193"/>
      <c r="L446" s="1"/>
      <c r="M446" s="1"/>
      <c r="N446" s="193"/>
      <c r="O446" s="192"/>
      <c r="P446" s="8"/>
      <c r="Q446" s="21"/>
    </row>
    <row r="447" spans="6:17" x14ac:dyDescent="0.2">
      <c r="F447" s="1"/>
      <c r="G447" s="507"/>
      <c r="H447" s="15" t="e">
        <v>#N/A</v>
      </c>
      <c r="I447" s="1"/>
      <c r="J447" s="15" t="e">
        <v>#N/A</v>
      </c>
      <c r="K447" s="193" t="e">
        <f>J447/L447</f>
        <v>#N/A</v>
      </c>
      <c r="L447" s="508" t="s">
        <v>278</v>
      </c>
      <c r="M447" s="508"/>
      <c r="N447" s="193">
        <f>IF(ISERROR(K447),0,K447)</f>
        <v>0</v>
      </c>
      <c r="O447" s="35">
        <f>IF(N447&lt;0.00001,O445,N447)</f>
        <v>0</v>
      </c>
      <c r="P447" s="192">
        <f>IF(Q447&lt;0.00001,P445,Q447)</f>
        <v>0</v>
      </c>
      <c r="Q447" s="21">
        <f>IF(ISERROR(J447),0,J447)</f>
        <v>0</v>
      </c>
    </row>
    <row r="448" spans="6:17" x14ac:dyDescent="0.2">
      <c r="F448" s="1"/>
      <c r="G448" s="507"/>
      <c r="H448" s="14"/>
      <c r="I448" s="1"/>
      <c r="J448" s="147"/>
      <c r="K448" s="193"/>
      <c r="L448" s="1"/>
      <c r="M448" s="1"/>
      <c r="N448" s="193"/>
      <c r="O448" s="192"/>
      <c r="P448" s="1"/>
      <c r="Q448" s="21"/>
    </row>
    <row r="449" spans="6:17" x14ac:dyDescent="0.2">
      <c r="F449" s="1"/>
      <c r="G449" s="507"/>
      <c r="H449" s="15" t="e">
        <v>#N/A</v>
      </c>
      <c r="I449" s="1"/>
      <c r="J449" s="15" t="e">
        <v>#N/A</v>
      </c>
      <c r="K449" s="193" t="e">
        <f>J449/L449</f>
        <v>#N/A</v>
      </c>
      <c r="L449" s="508" t="s">
        <v>278</v>
      </c>
      <c r="M449" s="508"/>
      <c r="N449" s="193">
        <f>IF(ISERROR(K449),0,K449)</f>
        <v>0</v>
      </c>
      <c r="O449" s="192">
        <f>IF(N449&lt;0.00001,O447,N449)</f>
        <v>0</v>
      </c>
      <c r="P449" s="192">
        <f>IF(Q449&lt;0.00001,P447,Q449)</f>
        <v>0</v>
      </c>
      <c r="Q449" s="21">
        <f>IF(ISERROR(J449),0,J449)</f>
        <v>0</v>
      </c>
    </row>
    <row r="450" spans="6:17" x14ac:dyDescent="0.2">
      <c r="F450" s="1"/>
      <c r="G450" s="507"/>
      <c r="H450" s="14"/>
      <c r="I450" s="1"/>
      <c r="J450" s="147"/>
      <c r="K450" s="193"/>
      <c r="L450" s="1"/>
      <c r="M450" s="1"/>
      <c r="N450" s="193"/>
      <c r="O450" s="35"/>
      <c r="P450" s="1"/>
      <c r="Q450" s="21"/>
    </row>
    <row r="451" spans="6:17" x14ac:dyDescent="0.2">
      <c r="F451" s="1"/>
      <c r="G451" s="507"/>
      <c r="H451" s="15" t="e">
        <v>#N/A</v>
      </c>
      <c r="I451" s="1"/>
      <c r="J451" s="15" t="e">
        <v>#N/A</v>
      </c>
      <c r="K451" s="193" t="e">
        <f>J451/L451</f>
        <v>#N/A</v>
      </c>
      <c r="L451" s="508" t="s">
        <v>278</v>
      </c>
      <c r="M451" s="508"/>
      <c r="N451" s="193">
        <f>IF(ISERROR(K451),0,K451)</f>
        <v>0</v>
      </c>
      <c r="O451" s="192">
        <f>IF(N451&lt;0.00001,O449,N451)</f>
        <v>0</v>
      </c>
      <c r="P451" s="192">
        <f>IF(Q451&lt;0.00001,P449,Q451)</f>
        <v>0</v>
      </c>
      <c r="Q451" s="21">
        <f>IF(ISERROR(J451),0,J451)</f>
        <v>0</v>
      </c>
    </row>
    <row r="452" spans="6:17" x14ac:dyDescent="0.2">
      <c r="F452" s="1"/>
      <c r="G452" s="507"/>
      <c r="H452" s="14"/>
      <c r="I452" s="1"/>
      <c r="J452" s="147"/>
      <c r="K452" s="193"/>
      <c r="L452" s="1"/>
      <c r="M452" s="1"/>
      <c r="N452" s="193"/>
      <c r="O452" s="192"/>
      <c r="P452" s="1"/>
      <c r="Q452" s="21"/>
    </row>
    <row r="453" spans="6:17" x14ac:dyDescent="0.2">
      <c r="F453" s="1"/>
      <c r="G453" s="507"/>
      <c r="H453" s="15" t="e">
        <v>#N/A</v>
      </c>
      <c r="I453" s="1"/>
      <c r="J453" s="15" t="e">
        <v>#N/A</v>
      </c>
      <c r="K453" s="193" t="e">
        <f>J453/L453</f>
        <v>#N/A</v>
      </c>
      <c r="L453" s="508" t="s">
        <v>278</v>
      </c>
      <c r="M453" s="508"/>
      <c r="N453" s="193">
        <f>IF(ISERROR(K453),0,K453)</f>
        <v>0</v>
      </c>
      <c r="O453" s="35">
        <f>IF(N453&lt;0.00001,O451,N453)</f>
        <v>0</v>
      </c>
      <c r="P453" s="192">
        <f>IF(Q453&lt;0.00001,P451,Q453)</f>
        <v>0</v>
      </c>
      <c r="Q453" s="21">
        <f>IF(ISERROR(J453),0,J453)</f>
        <v>0</v>
      </c>
    </row>
    <row r="454" spans="6:17" x14ac:dyDescent="0.2">
      <c r="F454" s="1"/>
      <c r="G454" s="507"/>
      <c r="H454" s="14"/>
      <c r="I454" s="1"/>
      <c r="J454" s="147"/>
      <c r="K454" s="193"/>
      <c r="L454" s="1"/>
      <c r="M454" s="1"/>
      <c r="N454" s="193"/>
      <c r="O454" s="192"/>
      <c r="P454" s="1"/>
      <c r="Q454" s="21"/>
    </row>
    <row r="455" spans="6:17" x14ac:dyDescent="0.2">
      <c r="F455" s="1"/>
      <c r="G455" s="507"/>
      <c r="H455" s="15" t="e">
        <v>#N/A</v>
      </c>
      <c r="I455" s="1"/>
      <c r="J455" s="15" t="e">
        <v>#N/A</v>
      </c>
      <c r="K455" s="193" t="e">
        <f>J455/L455</f>
        <v>#N/A</v>
      </c>
      <c r="L455" s="508" t="s">
        <v>278</v>
      </c>
      <c r="M455" s="508"/>
      <c r="N455" s="193">
        <f>IF(ISERROR(K455),0,K455)</f>
        <v>0</v>
      </c>
      <c r="O455" s="192">
        <f>IF(N455&lt;0.00001,O453,N455)</f>
        <v>0</v>
      </c>
      <c r="P455" s="192">
        <f>IF(Q455&lt;0.00001,P453,Q455)</f>
        <v>0</v>
      </c>
      <c r="Q455" s="21">
        <f>IF(ISERROR(J455),0,J455)</f>
        <v>0</v>
      </c>
    </row>
    <row r="456" spans="6:17" x14ac:dyDescent="0.2">
      <c r="F456" s="1"/>
      <c r="G456" s="507"/>
      <c r="H456" s="14"/>
      <c r="I456" s="1"/>
      <c r="J456" s="147"/>
      <c r="K456" s="193"/>
      <c r="L456" s="1"/>
      <c r="M456" s="1"/>
      <c r="N456" s="193"/>
      <c r="O456" s="35"/>
      <c r="P456" s="1"/>
      <c r="Q456" s="21"/>
    </row>
    <row r="457" spans="6:17" x14ac:dyDescent="0.2">
      <c r="F457" s="1"/>
      <c r="G457" s="507"/>
      <c r="H457" s="15" t="e">
        <v>#N/A</v>
      </c>
      <c r="I457" s="1"/>
      <c r="J457" s="15" t="e">
        <v>#N/A</v>
      </c>
      <c r="K457" s="193" t="e">
        <f>J457/L457</f>
        <v>#N/A</v>
      </c>
      <c r="L457" s="508" t="s">
        <v>278</v>
      </c>
      <c r="M457" s="508"/>
      <c r="N457" s="193">
        <f>IF(ISERROR(K457),0,K457)</f>
        <v>0</v>
      </c>
      <c r="O457" s="192">
        <f>IF(N457&lt;0.00001,O455,N457)</f>
        <v>0</v>
      </c>
      <c r="P457" s="192">
        <f>IF(Q457&lt;0.00001,P455,Q457)</f>
        <v>0</v>
      </c>
      <c r="Q457" s="21">
        <f>IF(ISERROR(J457),0,J457)</f>
        <v>0</v>
      </c>
    </row>
    <row r="458" spans="6:17" x14ac:dyDescent="0.2">
      <c r="F458" s="1"/>
      <c r="G458" s="1"/>
      <c r="H458" s="14"/>
      <c r="I458" s="1"/>
      <c r="J458" s="147"/>
      <c r="K458" s="1"/>
      <c r="L458" s="1"/>
      <c r="M458" s="1"/>
      <c r="N458" s="1"/>
      <c r="O458" s="6"/>
      <c r="P458" s="1"/>
    </row>
    <row r="459" spans="6:17" x14ac:dyDescent="0.2">
      <c r="F459" s="1"/>
      <c r="G459" s="231" t="s">
        <v>275</v>
      </c>
      <c r="H459" s="179">
        <f>VLOOKUP(G426,Data!$A$3:$BE$35,10,FALSE)</f>
        <v>43466</v>
      </c>
      <c r="I459" s="232" t="s">
        <v>274</v>
      </c>
      <c r="J459" s="181">
        <f>VLOOKUP(G426,Data!$A$3:$BE$35,14,FALSE)</f>
        <v>0</v>
      </c>
      <c r="K459" s="1"/>
      <c r="L459" s="321"/>
      <c r="M459" s="321"/>
      <c r="N459" s="321"/>
      <c r="O459" s="321"/>
      <c r="P459" s="1"/>
    </row>
    <row r="460" spans="6:17" x14ac:dyDescent="0.2">
      <c r="F460" s="1"/>
      <c r="G460" s="1"/>
      <c r="H460" s="1"/>
      <c r="I460" s="1"/>
      <c r="J460" s="147"/>
      <c r="K460" s="1"/>
      <c r="L460" s="1"/>
      <c r="M460" s="1"/>
      <c r="N460" s="1"/>
      <c r="O460" s="1"/>
      <c r="P460" s="1"/>
    </row>
    <row r="461" spans="6:17" x14ac:dyDescent="0.2">
      <c r="F461" s="1"/>
      <c r="G461" s="1"/>
      <c r="H461" s="1"/>
      <c r="I461" s="1"/>
      <c r="J461" s="147"/>
      <c r="K461" s="1"/>
      <c r="L461" s="1"/>
      <c r="M461" s="1"/>
      <c r="N461" s="1"/>
      <c r="O461" s="1"/>
      <c r="P461" s="1"/>
    </row>
    <row r="462" spans="6:17" x14ac:dyDescent="0.2">
      <c r="F462" s="1"/>
      <c r="G462" s="1"/>
      <c r="H462" s="14"/>
      <c r="I462" s="1"/>
      <c r="J462" s="1"/>
      <c r="K462" s="1"/>
      <c r="L462" s="1"/>
      <c r="M462" s="1"/>
      <c r="N462" s="1"/>
      <c r="O462" s="1"/>
      <c r="P462" s="1"/>
    </row>
    <row r="463" spans="6:17" ht="14.25" x14ac:dyDescent="0.2">
      <c r="F463" s="1"/>
      <c r="G463" s="1"/>
      <c r="H463" s="35">
        <f>P457</f>
        <v>0</v>
      </c>
      <c r="I463" s="6" t="s">
        <v>109</v>
      </c>
      <c r="J463" s="187">
        <f ca="1">TODAY()</f>
        <v>42845</v>
      </c>
      <c r="K463" s="505" t="e">
        <f>VLOOKUP(G426,Data!$A$3:$BE$35,53,FALSE)</f>
        <v>#DIV/0!</v>
      </c>
      <c r="L463" s="506"/>
      <c r="M463" s="506"/>
      <c r="N463" s="8"/>
      <c r="O463" s="1"/>
      <c r="P463" s="1"/>
    </row>
    <row r="464" spans="6:17" ht="14.25" x14ac:dyDescent="0.2">
      <c r="F464" s="1"/>
      <c r="G464" s="1"/>
      <c r="H464" s="1"/>
      <c r="I464" s="1"/>
      <c r="J464" s="187"/>
      <c r="K464" s="138" t="e">
        <f>K463</f>
        <v>#DIV/0!</v>
      </c>
      <c r="L464" s="1"/>
      <c r="M464" s="1"/>
      <c r="N464" s="8"/>
      <c r="O464" s="1"/>
      <c r="P464" s="1"/>
    </row>
    <row r="465" spans="6:16" ht="14.25" x14ac:dyDescent="0.2">
      <c r="F465" s="1"/>
      <c r="G465" s="1"/>
      <c r="H465" s="305">
        <f>O457</f>
        <v>0</v>
      </c>
      <c r="I465" s="6" t="s">
        <v>101</v>
      </c>
      <c r="J465" s="187">
        <f ca="1">TODAY()</f>
        <v>42845</v>
      </c>
      <c r="K465" s="510" t="str">
        <f>VLOOKUP(H465,$AV$8:$AW$311,2,TRUE)</f>
        <v>(no data)</v>
      </c>
      <c r="L465" s="510"/>
      <c r="M465" s="510"/>
      <c r="N465" s="8"/>
      <c r="O465" s="6"/>
      <c r="P465" s="1"/>
    </row>
    <row r="466" spans="6:16" x14ac:dyDescent="0.2">
      <c r="F466" s="1"/>
      <c r="G466" s="6"/>
      <c r="H466" s="1"/>
      <c r="I466" s="1"/>
      <c r="J466" s="1"/>
      <c r="K466" s="1"/>
      <c r="L466" s="1"/>
      <c r="M466" s="1"/>
      <c r="N466" s="1"/>
      <c r="O466" s="35"/>
      <c r="P466" s="1"/>
    </row>
    <row r="467" spans="6:16" x14ac:dyDescent="0.2">
      <c r="F467" s="1"/>
      <c r="G467" s="1"/>
      <c r="H467" s="1"/>
      <c r="I467" s="1"/>
      <c r="J467" s="1"/>
      <c r="K467" s="1"/>
      <c r="L467" s="1"/>
      <c r="M467" s="1"/>
      <c r="N467" s="1"/>
      <c r="O467" s="6"/>
      <c r="P467" s="1"/>
    </row>
    <row r="469" spans="6:16" x14ac:dyDescent="0.2">
      <c r="F469" s="1"/>
      <c r="G469" s="12"/>
      <c r="H469" s="1"/>
      <c r="I469" s="1"/>
      <c r="J469" s="1"/>
      <c r="K469" s="1"/>
      <c r="L469" s="1"/>
      <c r="M469" s="1"/>
      <c r="N469" s="1"/>
      <c r="O469" s="1"/>
      <c r="P469" s="8"/>
    </row>
    <row r="470" spans="6:16" x14ac:dyDescent="0.2">
      <c r="F470" s="1"/>
      <c r="G470" s="12"/>
      <c r="H470" s="1"/>
      <c r="I470" s="1"/>
      <c r="J470" s="1"/>
      <c r="K470" s="1"/>
      <c r="L470" s="1"/>
      <c r="M470" s="1"/>
      <c r="N470" s="1"/>
      <c r="O470" s="1"/>
      <c r="P470" s="8"/>
    </row>
    <row r="471" spans="6:16" x14ac:dyDescent="0.2">
      <c r="F471" s="1"/>
      <c r="G471" s="456" t="str">
        <f>Data!BE8</f>
        <v>Result 2 - Please describe the intended result…</v>
      </c>
      <c r="H471" s="456"/>
      <c r="I471" s="456"/>
      <c r="J471" s="456"/>
      <c r="K471" s="456"/>
      <c r="L471" s="456"/>
      <c r="M471" s="456"/>
      <c r="N471" s="456"/>
      <c r="O471" s="456"/>
      <c r="P471" s="8"/>
    </row>
    <row r="472" spans="6:16" x14ac:dyDescent="0.2">
      <c r="F472" s="1"/>
      <c r="G472" s="456"/>
      <c r="H472" s="456"/>
      <c r="I472" s="456"/>
      <c r="J472" s="456"/>
      <c r="K472" s="456"/>
      <c r="L472" s="456"/>
      <c r="M472" s="456"/>
      <c r="N472" s="456"/>
      <c r="O472" s="456"/>
      <c r="P472" s="8"/>
    </row>
    <row r="473" spans="6:16" x14ac:dyDescent="0.2">
      <c r="F473" s="1"/>
      <c r="G473" s="456"/>
      <c r="H473" s="456"/>
      <c r="I473" s="456"/>
      <c r="J473" s="456"/>
      <c r="K473" s="456"/>
      <c r="L473" s="456"/>
      <c r="M473" s="456"/>
      <c r="N473" s="456"/>
      <c r="O473" s="456"/>
      <c r="P473" s="8"/>
    </row>
    <row r="474" spans="6:16" x14ac:dyDescent="0.2">
      <c r="F474" s="1"/>
      <c r="G474" s="1"/>
      <c r="H474" s="1"/>
      <c r="I474" s="1"/>
      <c r="J474" s="1"/>
      <c r="K474" s="1"/>
      <c r="L474" s="1"/>
      <c r="M474" s="1"/>
      <c r="N474" s="1"/>
      <c r="O474" s="1"/>
      <c r="P474" s="8"/>
    </row>
    <row r="475" spans="6:16" x14ac:dyDescent="0.2">
      <c r="F475" s="1"/>
      <c r="G475" s="100" t="s">
        <v>34</v>
      </c>
      <c r="H475" s="491" t="str">
        <f>VLOOKUP(G475,Data!$A$3:$B$35,2,FALSE)</f>
        <v>please provide a definition of the indicator…</v>
      </c>
      <c r="I475" s="491"/>
      <c r="J475" s="491"/>
      <c r="K475" s="491"/>
      <c r="L475" s="491"/>
      <c r="M475" s="491"/>
      <c r="N475" s="491"/>
      <c r="O475" s="491"/>
      <c r="P475" s="8"/>
    </row>
    <row r="476" spans="6:16" x14ac:dyDescent="0.2">
      <c r="F476" s="1"/>
      <c r="G476" s="6"/>
      <c r="H476" s="1"/>
      <c r="I476" s="14"/>
      <c r="J476" s="1"/>
      <c r="K476" s="1"/>
      <c r="L476" s="1"/>
      <c r="M476" s="4"/>
      <c r="N476" s="148"/>
      <c r="O476" s="148"/>
      <c r="P476" s="8"/>
    </row>
    <row r="477" spans="6:16" x14ac:dyDescent="0.2">
      <c r="F477" s="1"/>
      <c r="G477" s="6"/>
      <c r="H477" s="1" t="s">
        <v>223</v>
      </c>
      <c r="I477" s="185">
        <f>VLOOKUP(G475,Data!$A$3:$BE$35,18,FALSE)</f>
        <v>0</v>
      </c>
      <c r="J477" s="1"/>
      <c r="K477" s="1"/>
      <c r="L477" s="6"/>
      <c r="M477" s="4"/>
      <c r="N477" s="148"/>
      <c r="O477" s="148"/>
      <c r="P477" s="8"/>
    </row>
    <row r="478" spans="6:16" x14ac:dyDescent="0.2">
      <c r="F478" s="1"/>
      <c r="G478" s="6"/>
      <c r="H478" s="1"/>
      <c r="I478" s="14"/>
      <c r="J478" s="1"/>
      <c r="K478" s="1"/>
      <c r="L478" s="1"/>
      <c r="M478" s="1"/>
      <c r="N478" s="147"/>
      <c r="O478" s="147"/>
      <c r="P478" s="8"/>
    </row>
    <row r="479" spans="6:16" x14ac:dyDescent="0.2">
      <c r="F479" s="1"/>
      <c r="G479" s="6"/>
      <c r="H479" s="1" t="s">
        <v>224</v>
      </c>
      <c r="I479" s="14"/>
      <c r="J479" s="156" t="str">
        <f>VLOOKUP(G475,Data!$A$3:$BE$35,20,FALSE)</f>
        <v>Please Select</v>
      </c>
      <c r="K479" s="1"/>
      <c r="L479" s="1"/>
      <c r="M479" s="321"/>
      <c r="N479" s="321"/>
      <c r="O479" s="147"/>
      <c r="P479" s="8"/>
    </row>
    <row r="480" spans="6:16" x14ac:dyDescent="0.2">
      <c r="F480" s="1"/>
      <c r="G480" s="6"/>
      <c r="H480" s="1"/>
      <c r="I480" s="14"/>
      <c r="J480" s="1"/>
      <c r="K480" s="1"/>
      <c r="L480" s="1"/>
      <c r="M480" s="1"/>
      <c r="N480" s="147"/>
      <c r="O480" s="147"/>
      <c r="P480" s="8"/>
    </row>
    <row r="481" spans="6:17" x14ac:dyDescent="0.2">
      <c r="F481" s="1"/>
      <c r="G481" s="6"/>
      <c r="H481" s="1" t="s">
        <v>269</v>
      </c>
      <c r="I481" s="1"/>
      <c r="J481" s="1"/>
      <c r="K481" s="185">
        <f>VLOOKUP(G475,Data!$A$3:$BE$35,19,FALSE)</f>
        <v>0</v>
      </c>
      <c r="L481" s="1"/>
      <c r="M481" s="1"/>
      <c r="N481" s="147"/>
      <c r="O481" s="147"/>
      <c r="P481" s="8"/>
    </row>
    <row r="482" spans="6:17" x14ac:dyDescent="0.2">
      <c r="F482" s="1"/>
      <c r="G482" s="6"/>
      <c r="H482" s="1"/>
      <c r="I482" s="14"/>
      <c r="J482" s="1"/>
      <c r="K482" s="1"/>
      <c r="L482" s="1"/>
      <c r="M482" s="1"/>
      <c r="N482" s="147"/>
      <c r="O482" s="147"/>
      <c r="P482" s="8"/>
    </row>
    <row r="483" spans="6:17" x14ac:dyDescent="0.2">
      <c r="F483" s="1"/>
      <c r="G483" s="6"/>
      <c r="H483" s="1"/>
      <c r="I483" s="14"/>
      <c r="J483" s="29"/>
      <c r="K483" s="1"/>
      <c r="L483" s="1"/>
      <c r="M483" s="1"/>
      <c r="N483" s="147"/>
      <c r="O483" s="147"/>
      <c r="P483" s="8"/>
    </row>
    <row r="484" spans="6:17" x14ac:dyDescent="0.2">
      <c r="F484" s="1"/>
      <c r="G484" s="6"/>
      <c r="H484" s="182" t="s">
        <v>14</v>
      </c>
      <c r="I484" s="180"/>
      <c r="J484" s="182" t="s">
        <v>276</v>
      </c>
      <c r="K484" s="12"/>
      <c r="L484" s="503" t="s">
        <v>277</v>
      </c>
      <c r="M484" s="503"/>
      <c r="N484" s="147"/>
      <c r="O484" s="147"/>
      <c r="P484" s="8"/>
    </row>
    <row r="485" spans="6:17" x14ac:dyDescent="0.2">
      <c r="F485" s="1"/>
      <c r="G485" s="6"/>
      <c r="H485" s="1"/>
      <c r="I485" s="14"/>
      <c r="J485" s="1"/>
      <c r="K485" s="1"/>
      <c r="L485" s="1"/>
      <c r="M485" s="1"/>
      <c r="N485" s="147"/>
      <c r="O485" s="147"/>
      <c r="P485" s="8"/>
    </row>
    <row r="486" spans="6:17" x14ac:dyDescent="0.2">
      <c r="F486" s="1"/>
      <c r="G486" s="231" t="s">
        <v>281</v>
      </c>
      <c r="H486" s="179" t="str">
        <f>VLOOKUP(G475,Data!$A$3:$BE$35,8,FALSE)</f>
        <v>(dd.mm.yyyy)</v>
      </c>
      <c r="I486" s="232" t="s">
        <v>280</v>
      </c>
      <c r="J486" s="181">
        <f>VLOOKUP(G475,Data!$A$3:$BE$35,13,FALSE)</f>
        <v>0</v>
      </c>
      <c r="K486" s="1"/>
      <c r="L486" s="502" t="s">
        <v>284</v>
      </c>
      <c r="M486" s="502"/>
      <c r="N486" s="36"/>
      <c r="O486" s="36"/>
      <c r="P486" s="8"/>
    </row>
    <row r="487" spans="6:17" x14ac:dyDescent="0.2">
      <c r="F487" s="1"/>
      <c r="G487" s="507" t="s">
        <v>100</v>
      </c>
      <c r="H487" s="147"/>
      <c r="I487" s="14"/>
      <c r="J487" s="1"/>
      <c r="K487" s="1"/>
      <c r="L487" s="1"/>
      <c r="M487" s="1"/>
      <c r="N487" s="175"/>
      <c r="O487" s="175"/>
      <c r="P487" s="8"/>
    </row>
    <row r="488" spans="6:17" x14ac:dyDescent="0.2">
      <c r="F488" s="1"/>
      <c r="G488" s="507"/>
      <c r="H488" s="15" t="e">
        <v>#N/A</v>
      </c>
      <c r="I488" s="1"/>
      <c r="J488" s="15" t="e">
        <v>#N/A</v>
      </c>
      <c r="K488" s="193" t="e">
        <f>J488/L488</f>
        <v>#N/A</v>
      </c>
      <c r="L488" s="508" t="s">
        <v>278</v>
      </c>
      <c r="M488" s="508"/>
      <c r="N488" s="193">
        <f>IF(ISERROR(K488),0,K488)</f>
        <v>0</v>
      </c>
      <c r="O488" s="192">
        <f>N488</f>
        <v>0</v>
      </c>
      <c r="P488" s="192">
        <f>Q488</f>
        <v>0</v>
      </c>
      <c r="Q488" s="21">
        <f>IF(ISERROR(J488),0,J488)</f>
        <v>0</v>
      </c>
    </row>
    <row r="489" spans="6:17" x14ac:dyDescent="0.2">
      <c r="F489" s="1"/>
      <c r="G489" s="507"/>
      <c r="H489" s="147"/>
      <c r="I489" s="1"/>
      <c r="J489" s="1"/>
      <c r="K489" s="193"/>
      <c r="L489" s="1"/>
      <c r="M489" s="1"/>
      <c r="N489" s="193"/>
      <c r="O489" s="192"/>
      <c r="P489" s="8"/>
      <c r="Q489" s="21"/>
    </row>
    <row r="490" spans="6:17" x14ac:dyDescent="0.2">
      <c r="F490" s="1"/>
      <c r="G490" s="507"/>
      <c r="H490" s="15" t="e">
        <v>#N/A</v>
      </c>
      <c r="I490" s="1"/>
      <c r="J490" s="15" t="e">
        <v>#N/A</v>
      </c>
      <c r="K490" s="193" t="e">
        <f>J490/L490</f>
        <v>#N/A</v>
      </c>
      <c r="L490" s="508" t="s">
        <v>278</v>
      </c>
      <c r="M490" s="508"/>
      <c r="N490" s="193">
        <f>IF(ISERROR(K490),0,K490)</f>
        <v>0</v>
      </c>
      <c r="O490" s="35">
        <f>IF(N490&lt;0.00001,O488,N490)</f>
        <v>0</v>
      </c>
      <c r="P490" s="192">
        <f>IF(Q490&lt;0.00001,P488,Q490)</f>
        <v>0</v>
      </c>
      <c r="Q490" s="21">
        <f>IF(ISERROR(J490),0,J490)</f>
        <v>0</v>
      </c>
    </row>
    <row r="491" spans="6:17" x14ac:dyDescent="0.2">
      <c r="F491" s="1"/>
      <c r="G491" s="507"/>
      <c r="H491" s="147"/>
      <c r="I491" s="1"/>
      <c r="J491" s="1"/>
      <c r="K491" s="193"/>
      <c r="L491" s="1"/>
      <c r="M491" s="1"/>
      <c r="N491" s="193"/>
      <c r="O491" s="192"/>
      <c r="P491" s="8"/>
      <c r="Q491" s="21"/>
    </row>
    <row r="492" spans="6:17" x14ac:dyDescent="0.2">
      <c r="F492" s="1"/>
      <c r="G492" s="507"/>
      <c r="H492" s="15" t="e">
        <v>#N/A</v>
      </c>
      <c r="I492" s="1"/>
      <c r="J492" s="15" t="e">
        <v>#N/A</v>
      </c>
      <c r="K492" s="193" t="e">
        <f>J492/L492</f>
        <v>#N/A</v>
      </c>
      <c r="L492" s="508" t="s">
        <v>278</v>
      </c>
      <c r="M492" s="508"/>
      <c r="N492" s="193">
        <f>IF(ISERROR(K492),0,K492)</f>
        <v>0</v>
      </c>
      <c r="O492" s="192">
        <f>IF(N492&lt;0.00001,O490,N492)</f>
        <v>0</v>
      </c>
      <c r="P492" s="192">
        <f>IF(Q492&lt;0.00001,P490,Q492)</f>
        <v>0</v>
      </c>
      <c r="Q492" s="21">
        <f>IF(ISERROR(J492),0,J492)</f>
        <v>0</v>
      </c>
    </row>
    <row r="493" spans="6:17" x14ac:dyDescent="0.2">
      <c r="F493" s="1"/>
      <c r="G493" s="507"/>
      <c r="H493" s="147"/>
      <c r="I493" s="1"/>
      <c r="J493" s="1"/>
      <c r="K493" s="193"/>
      <c r="L493" s="1"/>
      <c r="M493" s="1"/>
      <c r="N493" s="193"/>
      <c r="O493" s="35"/>
      <c r="P493" s="8"/>
      <c r="Q493" s="21"/>
    </row>
    <row r="494" spans="6:17" x14ac:dyDescent="0.2">
      <c r="F494" s="1"/>
      <c r="G494" s="507"/>
      <c r="H494" s="15" t="e">
        <v>#N/A</v>
      </c>
      <c r="I494" s="1"/>
      <c r="J494" s="15" t="e">
        <v>#N/A</v>
      </c>
      <c r="K494" s="193" t="e">
        <f>J494/L494</f>
        <v>#N/A</v>
      </c>
      <c r="L494" s="508" t="s">
        <v>278</v>
      </c>
      <c r="M494" s="508"/>
      <c r="N494" s="193">
        <f>IF(ISERROR(K494),0,K494)</f>
        <v>0</v>
      </c>
      <c r="O494" s="192">
        <f>IF(N494&lt;0.00001,O492,N494)</f>
        <v>0</v>
      </c>
      <c r="P494" s="192">
        <f>IF(Q494&lt;0.00001,P492,Q494)</f>
        <v>0</v>
      </c>
      <c r="Q494" s="21">
        <f>IF(ISERROR(J494),0,J494)</f>
        <v>0</v>
      </c>
    </row>
    <row r="495" spans="6:17" x14ac:dyDescent="0.2">
      <c r="F495" s="1"/>
      <c r="G495" s="507"/>
      <c r="H495" s="14"/>
      <c r="I495" s="1"/>
      <c r="J495" s="147"/>
      <c r="K495" s="193"/>
      <c r="L495" s="1"/>
      <c r="M495" s="1"/>
      <c r="N495" s="193"/>
      <c r="O495" s="192"/>
      <c r="P495" s="8"/>
      <c r="Q495" s="21"/>
    </row>
    <row r="496" spans="6:17" x14ac:dyDescent="0.2">
      <c r="F496" s="1"/>
      <c r="G496" s="507"/>
      <c r="H496" s="15" t="e">
        <v>#N/A</v>
      </c>
      <c r="I496" s="1"/>
      <c r="J496" s="15" t="e">
        <v>#N/A</v>
      </c>
      <c r="K496" s="193" t="e">
        <f>J496/L496</f>
        <v>#N/A</v>
      </c>
      <c r="L496" s="508" t="s">
        <v>278</v>
      </c>
      <c r="M496" s="508"/>
      <c r="N496" s="193">
        <f>IF(ISERROR(K496),0,K496)</f>
        <v>0</v>
      </c>
      <c r="O496" s="35">
        <f>IF(N496&lt;0.00001,O494,N496)</f>
        <v>0</v>
      </c>
      <c r="P496" s="192">
        <f>IF(Q496&lt;0.00001,P494,Q496)</f>
        <v>0</v>
      </c>
      <c r="Q496" s="21">
        <f>IF(ISERROR(J496),0,J496)</f>
        <v>0</v>
      </c>
    </row>
    <row r="497" spans="6:17" x14ac:dyDescent="0.2">
      <c r="F497" s="1"/>
      <c r="G497" s="507"/>
      <c r="H497" s="14"/>
      <c r="I497" s="1"/>
      <c r="J497" s="147"/>
      <c r="K497" s="193"/>
      <c r="L497" s="1"/>
      <c r="M497" s="1"/>
      <c r="N497" s="193"/>
      <c r="O497" s="192"/>
      <c r="P497" s="1"/>
      <c r="Q497" s="21"/>
    </row>
    <row r="498" spans="6:17" x14ac:dyDescent="0.2">
      <c r="F498" s="1"/>
      <c r="G498" s="507"/>
      <c r="H498" s="15" t="e">
        <v>#N/A</v>
      </c>
      <c r="I498" s="1"/>
      <c r="J498" s="15" t="e">
        <v>#N/A</v>
      </c>
      <c r="K498" s="193" t="e">
        <f>J498/L498</f>
        <v>#N/A</v>
      </c>
      <c r="L498" s="508" t="s">
        <v>278</v>
      </c>
      <c r="M498" s="508"/>
      <c r="N498" s="193">
        <f>IF(ISERROR(K498),0,K498)</f>
        <v>0</v>
      </c>
      <c r="O498" s="192">
        <f>IF(N498&lt;0.00001,O496,N498)</f>
        <v>0</v>
      </c>
      <c r="P498" s="192">
        <f>IF(Q498&lt;0.00001,P496,Q498)</f>
        <v>0</v>
      </c>
      <c r="Q498" s="21">
        <f>IF(ISERROR(J498),0,J498)</f>
        <v>0</v>
      </c>
    </row>
    <row r="499" spans="6:17" x14ac:dyDescent="0.2">
      <c r="F499" s="1"/>
      <c r="G499" s="507"/>
      <c r="H499" s="14"/>
      <c r="I499" s="1"/>
      <c r="J499" s="147"/>
      <c r="K499" s="193"/>
      <c r="L499" s="1"/>
      <c r="M499" s="1"/>
      <c r="N499" s="193"/>
      <c r="O499" s="35"/>
      <c r="P499" s="1"/>
      <c r="Q499" s="21"/>
    </row>
    <row r="500" spans="6:17" x14ac:dyDescent="0.2">
      <c r="F500" s="1"/>
      <c r="G500" s="507"/>
      <c r="H500" s="15" t="e">
        <v>#N/A</v>
      </c>
      <c r="I500" s="1"/>
      <c r="J500" s="15" t="e">
        <v>#N/A</v>
      </c>
      <c r="K500" s="193" t="e">
        <f>J500/L500</f>
        <v>#N/A</v>
      </c>
      <c r="L500" s="508" t="s">
        <v>278</v>
      </c>
      <c r="M500" s="508"/>
      <c r="N500" s="193">
        <f>IF(ISERROR(K500),0,K500)</f>
        <v>0</v>
      </c>
      <c r="O500" s="192">
        <f>IF(N500&lt;0.00001,O498,N500)</f>
        <v>0</v>
      </c>
      <c r="P500" s="192">
        <f>IF(Q500&lt;0.00001,P498,Q500)</f>
        <v>0</v>
      </c>
      <c r="Q500" s="21">
        <f>IF(ISERROR(J500),0,J500)</f>
        <v>0</v>
      </c>
    </row>
    <row r="501" spans="6:17" x14ac:dyDescent="0.2">
      <c r="F501" s="1"/>
      <c r="G501" s="507"/>
      <c r="H501" s="14"/>
      <c r="I501" s="1"/>
      <c r="J501" s="147"/>
      <c r="K501" s="193"/>
      <c r="L501" s="1"/>
      <c r="M501" s="1"/>
      <c r="N501" s="193"/>
      <c r="O501" s="192"/>
      <c r="P501" s="1"/>
      <c r="Q501" s="21"/>
    </row>
    <row r="502" spans="6:17" x14ac:dyDescent="0.2">
      <c r="F502" s="1"/>
      <c r="G502" s="507"/>
      <c r="H502" s="15" t="e">
        <v>#N/A</v>
      </c>
      <c r="I502" s="1"/>
      <c r="J502" s="15" t="e">
        <v>#N/A</v>
      </c>
      <c r="K502" s="193" t="e">
        <f>J502/L502</f>
        <v>#N/A</v>
      </c>
      <c r="L502" s="508" t="s">
        <v>278</v>
      </c>
      <c r="M502" s="508"/>
      <c r="N502" s="193">
        <f>IF(ISERROR(K502),0,K502)</f>
        <v>0</v>
      </c>
      <c r="O502" s="35">
        <f>IF(N502&lt;0.00001,O500,N502)</f>
        <v>0</v>
      </c>
      <c r="P502" s="192">
        <f>IF(Q502&lt;0.00001,P500,Q502)</f>
        <v>0</v>
      </c>
      <c r="Q502" s="21">
        <f>IF(ISERROR(J502),0,J502)</f>
        <v>0</v>
      </c>
    </row>
    <row r="503" spans="6:17" x14ac:dyDescent="0.2">
      <c r="F503" s="1"/>
      <c r="G503" s="507"/>
      <c r="H503" s="14"/>
      <c r="I503" s="1"/>
      <c r="J503" s="147"/>
      <c r="K503" s="193"/>
      <c r="L503" s="1"/>
      <c r="M503" s="1"/>
      <c r="N503" s="193"/>
      <c r="O503" s="192"/>
      <c r="P503" s="1"/>
      <c r="Q503" s="21"/>
    </row>
    <row r="504" spans="6:17" x14ac:dyDescent="0.2">
      <c r="F504" s="1"/>
      <c r="G504" s="507"/>
      <c r="H504" s="15" t="e">
        <v>#N/A</v>
      </c>
      <c r="I504" s="1"/>
      <c r="J504" s="15" t="e">
        <v>#N/A</v>
      </c>
      <c r="K504" s="193" t="e">
        <f>J504/L504</f>
        <v>#N/A</v>
      </c>
      <c r="L504" s="508" t="s">
        <v>278</v>
      </c>
      <c r="M504" s="508"/>
      <c r="N504" s="193">
        <f>IF(ISERROR(K504),0,K504)</f>
        <v>0</v>
      </c>
      <c r="O504" s="192">
        <f>IF(N504&lt;0.00001,O502,N504)</f>
        <v>0</v>
      </c>
      <c r="P504" s="192">
        <f>IF(Q504&lt;0.00001,P502,Q504)</f>
        <v>0</v>
      </c>
      <c r="Q504" s="21">
        <f>IF(ISERROR(J504),0,J504)</f>
        <v>0</v>
      </c>
    </row>
    <row r="505" spans="6:17" x14ac:dyDescent="0.2">
      <c r="F505" s="1"/>
      <c r="G505" s="507"/>
      <c r="H505" s="14"/>
      <c r="I505" s="1"/>
      <c r="J505" s="147"/>
      <c r="K505" s="193"/>
      <c r="L505" s="1"/>
      <c r="M505" s="1"/>
      <c r="N505" s="193"/>
      <c r="O505" s="35"/>
      <c r="P505" s="1"/>
      <c r="Q505" s="21"/>
    </row>
    <row r="506" spans="6:17" x14ac:dyDescent="0.2">
      <c r="F506" s="1"/>
      <c r="G506" s="507"/>
      <c r="H506" s="15" t="e">
        <v>#N/A</v>
      </c>
      <c r="I506" s="1"/>
      <c r="J506" s="15" t="e">
        <v>#N/A</v>
      </c>
      <c r="K506" s="193" t="e">
        <f>J506/L506</f>
        <v>#N/A</v>
      </c>
      <c r="L506" s="508" t="s">
        <v>278</v>
      </c>
      <c r="M506" s="508"/>
      <c r="N506" s="193">
        <f>IF(ISERROR(K506),0,K506)</f>
        <v>0</v>
      </c>
      <c r="O506" s="192">
        <f>IF(N506&lt;0.00001,O504,N506)</f>
        <v>0</v>
      </c>
      <c r="P506" s="192">
        <f>IF(Q506&lt;0.00001,P504,Q506)</f>
        <v>0</v>
      </c>
      <c r="Q506" s="21">
        <f>IF(ISERROR(J506),0,J506)</f>
        <v>0</v>
      </c>
    </row>
    <row r="507" spans="6:17" x14ac:dyDescent="0.2">
      <c r="F507" s="1"/>
      <c r="G507" s="1"/>
      <c r="H507" s="14"/>
      <c r="I507" s="1"/>
      <c r="J507" s="147"/>
      <c r="K507" s="1"/>
      <c r="L507" s="1"/>
      <c r="M507" s="1"/>
      <c r="N507" s="1"/>
      <c r="O507" s="6"/>
      <c r="P507" s="1"/>
    </row>
    <row r="508" spans="6:17" x14ac:dyDescent="0.2">
      <c r="F508" s="1"/>
      <c r="G508" s="231" t="s">
        <v>275</v>
      </c>
      <c r="H508" s="179" t="e">
        <f>VLOOKUP(G475,Data!$A$3:$BE$35,10,FALSE)</f>
        <v>#VALUE!</v>
      </c>
      <c r="I508" s="232" t="s">
        <v>274</v>
      </c>
      <c r="J508" s="181">
        <f>VLOOKUP(G475,Data!$A$3:$BE$35,14,FALSE)</f>
        <v>0</v>
      </c>
      <c r="K508" s="1"/>
      <c r="L508" s="321"/>
      <c r="M508" s="321"/>
      <c r="N508" s="321"/>
      <c r="O508" s="321"/>
      <c r="P508" s="1"/>
    </row>
    <row r="509" spans="6:17" x14ac:dyDescent="0.2">
      <c r="F509" s="1"/>
      <c r="G509" s="1"/>
      <c r="H509" s="1"/>
      <c r="I509" s="1"/>
      <c r="J509" s="147"/>
      <c r="K509" s="1"/>
      <c r="L509" s="1"/>
      <c r="M509" s="1"/>
      <c r="N509" s="1"/>
      <c r="O509" s="1"/>
      <c r="P509" s="1"/>
    </row>
    <row r="510" spans="6:17" x14ac:dyDescent="0.2">
      <c r="F510" s="1"/>
      <c r="G510" s="1"/>
      <c r="H510" s="1"/>
      <c r="I510" s="1"/>
      <c r="J510" s="147"/>
      <c r="K510" s="1"/>
      <c r="L510" s="1"/>
      <c r="M510" s="1"/>
      <c r="N510" s="1"/>
      <c r="O510" s="1"/>
      <c r="P510" s="1"/>
    </row>
    <row r="511" spans="6:17" x14ac:dyDescent="0.2">
      <c r="F511" s="1"/>
      <c r="G511" s="1"/>
      <c r="H511" s="14"/>
      <c r="I511" s="1"/>
      <c r="J511" s="1"/>
      <c r="K511" s="1"/>
      <c r="L511" s="1"/>
      <c r="M511" s="1"/>
      <c r="N511" s="1"/>
      <c r="O511" s="1"/>
      <c r="P511" s="1"/>
    </row>
    <row r="512" spans="6:17" ht="14.25" x14ac:dyDescent="0.2">
      <c r="F512" s="1"/>
      <c r="G512" s="1"/>
      <c r="H512" s="35">
        <f>P506</f>
        <v>0</v>
      </c>
      <c r="I512" s="6" t="s">
        <v>109</v>
      </c>
      <c r="J512" s="187">
        <f ca="1">TODAY()</f>
        <v>42845</v>
      </c>
      <c r="K512" s="505" t="e">
        <f>VLOOKUP(G475,Data!$A$3:$BE$35,53,FALSE)</f>
        <v>#DIV/0!</v>
      </c>
      <c r="L512" s="506"/>
      <c r="M512" s="506"/>
      <c r="N512" s="8"/>
      <c r="O512" s="1"/>
      <c r="P512" s="1"/>
    </row>
    <row r="513" spans="6:16" ht="14.25" x14ac:dyDescent="0.2">
      <c r="F513" s="1"/>
      <c r="G513" s="1"/>
      <c r="H513" s="1"/>
      <c r="I513" s="1"/>
      <c r="J513" s="187"/>
      <c r="K513" s="138" t="e">
        <f>K512</f>
        <v>#DIV/0!</v>
      </c>
      <c r="L513" s="1"/>
      <c r="M513" s="1"/>
      <c r="N513" s="8"/>
      <c r="O513" s="1"/>
      <c r="P513" s="1"/>
    </row>
    <row r="514" spans="6:16" ht="14.25" x14ac:dyDescent="0.2">
      <c r="F514" s="1"/>
      <c r="G514" s="1"/>
      <c r="H514" s="305">
        <f>O506</f>
        <v>0</v>
      </c>
      <c r="I514" s="6" t="s">
        <v>101</v>
      </c>
      <c r="J514" s="187">
        <f ca="1">TODAY()</f>
        <v>42845</v>
      </c>
      <c r="K514" s="510" t="str">
        <f>VLOOKUP(H514,$AV$8:$AW$311,2,TRUE)</f>
        <v>(no data)</v>
      </c>
      <c r="L514" s="510"/>
      <c r="M514" s="510"/>
      <c r="N514" s="8"/>
      <c r="O514" s="6"/>
      <c r="P514" s="1"/>
    </row>
    <row r="515" spans="6:16" x14ac:dyDescent="0.2">
      <c r="F515" s="1"/>
      <c r="G515" s="6"/>
      <c r="H515" s="1"/>
      <c r="I515" s="1"/>
      <c r="J515" s="1"/>
      <c r="K515" s="1"/>
      <c r="L515" s="1"/>
      <c r="M515" s="1"/>
      <c r="N515" s="1"/>
      <c r="O515" s="35"/>
      <c r="P515" s="1"/>
    </row>
    <row r="516" spans="6:16" x14ac:dyDescent="0.2">
      <c r="F516" s="1"/>
      <c r="G516" s="1"/>
      <c r="H516" s="1"/>
      <c r="I516" s="1"/>
      <c r="J516" s="1"/>
      <c r="K516" s="1"/>
      <c r="L516" s="1"/>
      <c r="M516" s="1"/>
      <c r="N516" s="1"/>
      <c r="O516" s="6"/>
      <c r="P516" s="1"/>
    </row>
    <row r="518" spans="6:16" x14ac:dyDescent="0.2">
      <c r="F518" s="1"/>
      <c r="G518" s="12"/>
      <c r="H518" s="1"/>
      <c r="I518" s="1"/>
      <c r="J518" s="1"/>
      <c r="K518" s="1"/>
      <c r="L518" s="1"/>
      <c r="M518" s="1"/>
      <c r="N518" s="1"/>
      <c r="O518" s="1"/>
      <c r="P518" s="8"/>
    </row>
    <row r="519" spans="6:16" x14ac:dyDescent="0.2">
      <c r="F519" s="1"/>
      <c r="G519" s="12"/>
      <c r="H519" s="1"/>
      <c r="I519" s="1"/>
      <c r="J519" s="1"/>
      <c r="K519" s="1"/>
      <c r="L519" s="1"/>
      <c r="M519" s="1"/>
      <c r="N519" s="1"/>
      <c r="O519" s="1"/>
      <c r="P519" s="8"/>
    </row>
    <row r="520" spans="6:16" x14ac:dyDescent="0.2">
      <c r="F520" s="1"/>
      <c r="G520" s="456" t="str">
        <f>Data!BE9</f>
        <v>Result 2 - Please describe the intended result…</v>
      </c>
      <c r="H520" s="456"/>
      <c r="I520" s="456"/>
      <c r="J520" s="456"/>
      <c r="K520" s="456"/>
      <c r="L520" s="456"/>
      <c r="M520" s="456"/>
      <c r="N520" s="456"/>
      <c r="O520" s="456"/>
      <c r="P520" s="8"/>
    </row>
    <row r="521" spans="6:16" x14ac:dyDescent="0.2">
      <c r="F521" s="1"/>
      <c r="G521" s="456"/>
      <c r="H521" s="456"/>
      <c r="I521" s="456"/>
      <c r="J521" s="456"/>
      <c r="K521" s="456"/>
      <c r="L521" s="456"/>
      <c r="M521" s="456"/>
      <c r="N521" s="456"/>
      <c r="O521" s="456"/>
      <c r="P521" s="8"/>
    </row>
    <row r="522" spans="6:16" x14ac:dyDescent="0.2">
      <c r="F522" s="1"/>
      <c r="G522" s="456"/>
      <c r="H522" s="456"/>
      <c r="I522" s="456"/>
      <c r="J522" s="456"/>
      <c r="K522" s="456"/>
      <c r="L522" s="456"/>
      <c r="M522" s="456"/>
      <c r="N522" s="456"/>
      <c r="O522" s="456"/>
      <c r="P522" s="8"/>
    </row>
    <row r="523" spans="6:16" x14ac:dyDescent="0.2">
      <c r="F523" s="1"/>
      <c r="G523" s="1"/>
      <c r="H523" s="1"/>
      <c r="I523" s="1"/>
      <c r="J523" s="1"/>
      <c r="K523" s="1"/>
      <c r="L523" s="1"/>
      <c r="M523" s="1"/>
      <c r="N523" s="1"/>
      <c r="O523" s="1"/>
      <c r="P523" s="8"/>
    </row>
    <row r="524" spans="6:16" x14ac:dyDescent="0.2">
      <c r="F524" s="1"/>
      <c r="G524" s="100" t="s">
        <v>35</v>
      </c>
      <c r="H524" s="491" t="str">
        <f>VLOOKUP(G524,Data!$A$3:$B$35,2,FALSE)</f>
        <v>please provide a definition of the indicator…</v>
      </c>
      <c r="I524" s="491"/>
      <c r="J524" s="491"/>
      <c r="K524" s="491"/>
      <c r="L524" s="491"/>
      <c r="M524" s="491"/>
      <c r="N524" s="491"/>
      <c r="O524" s="491"/>
      <c r="P524" s="8"/>
    </row>
    <row r="525" spans="6:16" x14ac:dyDescent="0.2">
      <c r="F525" s="1"/>
      <c r="G525" s="6"/>
      <c r="H525" s="1"/>
      <c r="I525" s="14"/>
      <c r="J525" s="1"/>
      <c r="K525" s="1"/>
      <c r="L525" s="1"/>
      <c r="M525" s="4"/>
      <c r="N525" s="148"/>
      <c r="O525" s="148"/>
      <c r="P525" s="8"/>
    </row>
    <row r="526" spans="6:16" x14ac:dyDescent="0.2">
      <c r="F526" s="1"/>
      <c r="G526" s="6"/>
      <c r="H526" s="1" t="s">
        <v>223</v>
      </c>
      <c r="I526" s="185">
        <f>VLOOKUP(G524,Data!$A$3:$BE$35,18,FALSE)</f>
        <v>0</v>
      </c>
      <c r="J526" s="1"/>
      <c r="K526" s="1"/>
      <c r="L526" s="6"/>
      <c r="M526" s="4"/>
      <c r="N526" s="148"/>
      <c r="O526" s="148"/>
      <c r="P526" s="8"/>
    </row>
    <row r="527" spans="6:16" x14ac:dyDescent="0.2">
      <c r="F527" s="1"/>
      <c r="G527" s="6"/>
      <c r="H527" s="1"/>
      <c r="I527" s="14"/>
      <c r="J527" s="1"/>
      <c r="K527" s="1"/>
      <c r="L527" s="1"/>
      <c r="M527" s="1"/>
      <c r="N527" s="147"/>
      <c r="O527" s="147"/>
      <c r="P527" s="8"/>
    </row>
    <row r="528" spans="6:16" x14ac:dyDescent="0.2">
      <c r="F528" s="1"/>
      <c r="G528" s="6"/>
      <c r="H528" s="1" t="s">
        <v>224</v>
      </c>
      <c r="I528" s="14"/>
      <c r="J528" s="156" t="str">
        <f>VLOOKUP(G524,Data!$A$3:$BE$35,20,FALSE)</f>
        <v>Please Select</v>
      </c>
      <c r="K528" s="1"/>
      <c r="L528" s="1"/>
      <c r="M528" s="321"/>
      <c r="N528" s="321"/>
      <c r="O528" s="147"/>
      <c r="P528" s="8"/>
    </row>
    <row r="529" spans="6:17" x14ac:dyDescent="0.2">
      <c r="F529" s="1"/>
      <c r="G529" s="6"/>
      <c r="H529" s="1"/>
      <c r="I529" s="14"/>
      <c r="J529" s="1"/>
      <c r="K529" s="1"/>
      <c r="L529" s="1"/>
      <c r="M529" s="1"/>
      <c r="N529" s="147"/>
      <c r="O529" s="147"/>
      <c r="P529" s="8"/>
    </row>
    <row r="530" spans="6:17" x14ac:dyDescent="0.2">
      <c r="F530" s="1"/>
      <c r="G530" s="6"/>
      <c r="H530" s="1" t="s">
        <v>269</v>
      </c>
      <c r="I530" s="1"/>
      <c r="J530" s="1"/>
      <c r="K530" s="185">
        <f>VLOOKUP(G524,Data!$A$3:$BE$35,19,FALSE)</f>
        <v>0</v>
      </c>
      <c r="L530" s="1"/>
      <c r="M530" s="1"/>
      <c r="N530" s="147"/>
      <c r="O530" s="147"/>
      <c r="P530" s="8"/>
    </row>
    <row r="531" spans="6:17" x14ac:dyDescent="0.2">
      <c r="F531" s="1"/>
      <c r="G531" s="6"/>
      <c r="H531" s="1"/>
      <c r="I531" s="14"/>
      <c r="J531" s="1"/>
      <c r="K531" s="1"/>
      <c r="L531" s="1"/>
      <c r="M531" s="1"/>
      <c r="N531" s="147"/>
      <c r="O531" s="147"/>
      <c r="P531" s="8"/>
    </row>
    <row r="532" spans="6:17" x14ac:dyDescent="0.2">
      <c r="F532" s="1"/>
      <c r="G532" s="6"/>
      <c r="H532" s="1"/>
      <c r="I532" s="14"/>
      <c r="J532" s="29"/>
      <c r="K532" s="1"/>
      <c r="L532" s="1"/>
      <c r="M532" s="1"/>
      <c r="N532" s="147"/>
      <c r="O532" s="147"/>
      <c r="P532" s="8"/>
    </row>
    <row r="533" spans="6:17" x14ac:dyDescent="0.2">
      <c r="F533" s="1"/>
      <c r="G533" s="6"/>
      <c r="H533" s="182" t="s">
        <v>14</v>
      </c>
      <c r="I533" s="180"/>
      <c r="J533" s="182" t="s">
        <v>276</v>
      </c>
      <c r="K533" s="12"/>
      <c r="L533" s="503" t="s">
        <v>277</v>
      </c>
      <c r="M533" s="503"/>
      <c r="N533" s="147"/>
      <c r="O533" s="147"/>
      <c r="P533" s="8"/>
    </row>
    <row r="534" spans="6:17" x14ac:dyDescent="0.2">
      <c r="F534" s="1"/>
      <c r="G534" s="6"/>
      <c r="H534" s="1"/>
      <c r="I534" s="14"/>
      <c r="J534" s="1"/>
      <c r="K534" s="1"/>
      <c r="L534" s="1"/>
      <c r="M534" s="1"/>
      <c r="N534" s="147"/>
      <c r="O534" s="147"/>
      <c r="P534" s="8"/>
    </row>
    <row r="535" spans="6:17" x14ac:dyDescent="0.2">
      <c r="F535" s="1"/>
      <c r="G535" s="231" t="s">
        <v>281</v>
      </c>
      <c r="H535" s="179" t="str">
        <f>VLOOKUP(G524,Data!$A$3:$BE$35,8,FALSE)</f>
        <v>(dd.mm.yyyy)</v>
      </c>
      <c r="I535" s="232" t="s">
        <v>280</v>
      </c>
      <c r="J535" s="181">
        <f>VLOOKUP(G524,Data!$A$3:$BE$35,13,FALSE)</f>
        <v>0</v>
      </c>
      <c r="K535" s="1"/>
      <c r="L535" s="502" t="s">
        <v>284</v>
      </c>
      <c r="M535" s="502"/>
      <c r="N535" s="36"/>
      <c r="O535" s="36"/>
      <c r="P535" s="8"/>
    </row>
    <row r="536" spans="6:17" x14ac:dyDescent="0.2">
      <c r="F536" s="1"/>
      <c r="G536" s="507" t="s">
        <v>100</v>
      </c>
      <c r="H536" s="147"/>
      <c r="I536" s="14"/>
      <c r="J536" s="1"/>
      <c r="K536" s="1"/>
      <c r="L536" s="1"/>
      <c r="M536" s="1"/>
      <c r="N536" s="175"/>
      <c r="O536" s="175"/>
      <c r="P536" s="8"/>
    </row>
    <row r="537" spans="6:17" x14ac:dyDescent="0.2">
      <c r="F537" s="1"/>
      <c r="G537" s="507"/>
      <c r="H537" s="15" t="e">
        <v>#N/A</v>
      </c>
      <c r="I537" s="1"/>
      <c r="J537" s="15" t="e">
        <v>#N/A</v>
      </c>
      <c r="K537" s="193" t="e">
        <f>J537/L537</f>
        <v>#N/A</v>
      </c>
      <c r="L537" s="508" t="s">
        <v>278</v>
      </c>
      <c r="M537" s="508"/>
      <c r="N537" s="193">
        <f>IF(ISERROR(K537),0,K537)</f>
        <v>0</v>
      </c>
      <c r="O537" s="192">
        <f>N537</f>
        <v>0</v>
      </c>
      <c r="P537" s="192">
        <f>Q537</f>
        <v>0</v>
      </c>
      <c r="Q537" s="21">
        <f>IF(ISERROR(J537),0,J537)</f>
        <v>0</v>
      </c>
    </row>
    <row r="538" spans="6:17" x14ac:dyDescent="0.2">
      <c r="F538" s="1"/>
      <c r="G538" s="507"/>
      <c r="H538" s="147"/>
      <c r="I538" s="1"/>
      <c r="J538" s="1"/>
      <c r="K538" s="193"/>
      <c r="L538" s="1"/>
      <c r="M538" s="1"/>
      <c r="N538" s="193"/>
      <c r="O538" s="192"/>
      <c r="P538" s="8"/>
      <c r="Q538" s="21"/>
    </row>
    <row r="539" spans="6:17" x14ac:dyDescent="0.2">
      <c r="F539" s="1"/>
      <c r="G539" s="507"/>
      <c r="H539" s="15" t="e">
        <v>#N/A</v>
      </c>
      <c r="I539" s="1"/>
      <c r="J539" s="15" t="e">
        <v>#N/A</v>
      </c>
      <c r="K539" s="193" t="e">
        <f>J539/L539</f>
        <v>#N/A</v>
      </c>
      <c r="L539" s="508" t="s">
        <v>278</v>
      </c>
      <c r="M539" s="508"/>
      <c r="N539" s="193">
        <f>IF(ISERROR(K539),0,K539)</f>
        <v>0</v>
      </c>
      <c r="O539" s="35">
        <f>IF(N539&lt;0.00001,O537,N539)</f>
        <v>0</v>
      </c>
      <c r="P539" s="192">
        <f>IF(Q539&lt;0.00001,P537,Q539)</f>
        <v>0</v>
      </c>
      <c r="Q539" s="21">
        <f>IF(ISERROR(J539),0,J539)</f>
        <v>0</v>
      </c>
    </row>
    <row r="540" spans="6:17" x14ac:dyDescent="0.2">
      <c r="F540" s="1"/>
      <c r="G540" s="507"/>
      <c r="H540" s="147"/>
      <c r="I540" s="1"/>
      <c r="J540" s="1"/>
      <c r="K540" s="193"/>
      <c r="L540" s="1"/>
      <c r="M540" s="1"/>
      <c r="N540" s="193"/>
      <c r="O540" s="192"/>
      <c r="P540" s="8"/>
      <c r="Q540" s="21"/>
    </row>
    <row r="541" spans="6:17" x14ac:dyDescent="0.2">
      <c r="F541" s="1"/>
      <c r="G541" s="507"/>
      <c r="H541" s="15" t="e">
        <v>#N/A</v>
      </c>
      <c r="I541" s="1"/>
      <c r="J541" s="15" t="e">
        <v>#N/A</v>
      </c>
      <c r="K541" s="193" t="e">
        <f>J541/L541</f>
        <v>#N/A</v>
      </c>
      <c r="L541" s="508" t="s">
        <v>278</v>
      </c>
      <c r="M541" s="508"/>
      <c r="N541" s="193">
        <f>IF(ISERROR(K541),0,K541)</f>
        <v>0</v>
      </c>
      <c r="O541" s="192">
        <f>IF(N541&lt;0.00001,O539,N541)</f>
        <v>0</v>
      </c>
      <c r="P541" s="192">
        <f>IF(Q541&lt;0.00001,P539,Q541)</f>
        <v>0</v>
      </c>
      <c r="Q541" s="21">
        <f>IF(ISERROR(J541),0,J541)</f>
        <v>0</v>
      </c>
    </row>
    <row r="542" spans="6:17" x14ac:dyDescent="0.2">
      <c r="F542" s="1"/>
      <c r="G542" s="507"/>
      <c r="H542" s="147"/>
      <c r="I542" s="1"/>
      <c r="J542" s="1"/>
      <c r="K542" s="193"/>
      <c r="L542" s="1"/>
      <c r="M542" s="1"/>
      <c r="N542" s="193"/>
      <c r="O542" s="35"/>
      <c r="P542" s="8"/>
      <c r="Q542" s="21"/>
    </row>
    <row r="543" spans="6:17" x14ac:dyDescent="0.2">
      <c r="F543" s="1"/>
      <c r="G543" s="507"/>
      <c r="H543" s="15" t="e">
        <v>#N/A</v>
      </c>
      <c r="I543" s="1"/>
      <c r="J543" s="15" t="e">
        <v>#N/A</v>
      </c>
      <c r="K543" s="193" t="e">
        <f>J543/L543</f>
        <v>#N/A</v>
      </c>
      <c r="L543" s="508" t="s">
        <v>278</v>
      </c>
      <c r="M543" s="508"/>
      <c r="N543" s="193">
        <f>IF(ISERROR(K543),0,K543)</f>
        <v>0</v>
      </c>
      <c r="O543" s="192">
        <f>IF(N543&lt;0.00001,O541,N543)</f>
        <v>0</v>
      </c>
      <c r="P543" s="192">
        <f>IF(Q543&lt;0.00001,P541,Q543)</f>
        <v>0</v>
      </c>
      <c r="Q543" s="21">
        <f>IF(ISERROR(J543),0,J543)</f>
        <v>0</v>
      </c>
    </row>
    <row r="544" spans="6:17" x14ac:dyDescent="0.2">
      <c r="F544" s="1"/>
      <c r="G544" s="507"/>
      <c r="H544" s="14"/>
      <c r="I544" s="1"/>
      <c r="J544" s="147"/>
      <c r="K544" s="193">
        <v>1</v>
      </c>
      <c r="L544" s="1"/>
      <c r="M544" s="1"/>
      <c r="N544" s="193"/>
      <c r="O544" s="192"/>
      <c r="P544" s="8"/>
      <c r="Q544" s="21"/>
    </row>
    <row r="545" spans="6:17" x14ac:dyDescent="0.2">
      <c r="F545" s="1"/>
      <c r="G545" s="507"/>
      <c r="H545" s="15" t="e">
        <v>#N/A</v>
      </c>
      <c r="I545" s="1"/>
      <c r="J545" s="15" t="e">
        <v>#N/A</v>
      </c>
      <c r="K545" s="193" t="e">
        <f>J545/L545</f>
        <v>#N/A</v>
      </c>
      <c r="L545" s="508" t="s">
        <v>278</v>
      </c>
      <c r="M545" s="508"/>
      <c r="N545" s="193">
        <f>IF(ISERROR(K545),0,K545)</f>
        <v>0</v>
      </c>
      <c r="O545" s="35">
        <f>IF(N545&lt;0.00001,O543,N545)</f>
        <v>0</v>
      </c>
      <c r="P545" s="192">
        <f>IF(Q545&lt;0.00001,P543,Q545)</f>
        <v>0</v>
      </c>
      <c r="Q545" s="21">
        <f>IF(ISERROR(J545),0,J545)</f>
        <v>0</v>
      </c>
    </row>
    <row r="546" spans="6:17" x14ac:dyDescent="0.2">
      <c r="F546" s="1"/>
      <c r="G546" s="507"/>
      <c r="H546" s="14"/>
      <c r="I546" s="1"/>
      <c r="J546" s="147"/>
      <c r="K546" s="193"/>
      <c r="L546" s="1"/>
      <c r="M546" s="1"/>
      <c r="N546" s="193"/>
      <c r="O546" s="192"/>
      <c r="P546" s="1"/>
      <c r="Q546" s="21"/>
    </row>
    <row r="547" spans="6:17" x14ac:dyDescent="0.2">
      <c r="F547" s="1"/>
      <c r="G547" s="507"/>
      <c r="H547" s="15" t="e">
        <v>#N/A</v>
      </c>
      <c r="I547" s="1"/>
      <c r="J547" s="15" t="e">
        <v>#N/A</v>
      </c>
      <c r="K547" s="193" t="e">
        <f>J547/L547</f>
        <v>#N/A</v>
      </c>
      <c r="L547" s="508" t="s">
        <v>278</v>
      </c>
      <c r="M547" s="508"/>
      <c r="N547" s="193">
        <f>IF(ISERROR(K547),0,K547)</f>
        <v>0</v>
      </c>
      <c r="O547" s="192">
        <f>IF(N547&lt;0.00001,O545,N547)</f>
        <v>0</v>
      </c>
      <c r="P547" s="192">
        <f>IF(Q547&lt;0.00001,P545,Q547)</f>
        <v>0</v>
      </c>
      <c r="Q547" s="21">
        <f>IF(ISERROR(J547),0,J547)</f>
        <v>0</v>
      </c>
    </row>
    <row r="548" spans="6:17" x14ac:dyDescent="0.2">
      <c r="F548" s="1"/>
      <c r="G548" s="507"/>
      <c r="H548" s="14"/>
      <c r="I548" s="1"/>
      <c r="J548" s="147"/>
      <c r="K548" s="193"/>
      <c r="L548" s="1"/>
      <c r="M548" s="1"/>
      <c r="N548" s="193"/>
      <c r="O548" s="35"/>
      <c r="P548" s="1"/>
      <c r="Q548" s="21"/>
    </row>
    <row r="549" spans="6:17" x14ac:dyDescent="0.2">
      <c r="F549" s="1"/>
      <c r="G549" s="507"/>
      <c r="H549" s="15" t="e">
        <v>#N/A</v>
      </c>
      <c r="I549" s="1"/>
      <c r="J549" s="15" t="e">
        <v>#N/A</v>
      </c>
      <c r="K549" s="193" t="e">
        <f>J549/L549</f>
        <v>#N/A</v>
      </c>
      <c r="L549" s="508" t="s">
        <v>278</v>
      </c>
      <c r="M549" s="508"/>
      <c r="N549" s="193">
        <f>IF(ISERROR(K549),0,K549)</f>
        <v>0</v>
      </c>
      <c r="O549" s="192">
        <f>IF(N549&lt;0.00001,O547,N549)</f>
        <v>0</v>
      </c>
      <c r="P549" s="192">
        <f>IF(Q549&lt;0.00001,P547,Q549)</f>
        <v>0</v>
      </c>
      <c r="Q549" s="21">
        <f>IF(ISERROR(J549),0,J549)</f>
        <v>0</v>
      </c>
    </row>
    <row r="550" spans="6:17" x14ac:dyDescent="0.2">
      <c r="F550" s="1"/>
      <c r="G550" s="507"/>
      <c r="H550" s="14"/>
      <c r="I550" s="1"/>
      <c r="J550" s="147"/>
      <c r="K550" s="193"/>
      <c r="L550" s="1"/>
      <c r="M550" s="1"/>
      <c r="N550" s="193"/>
      <c r="O550" s="192"/>
      <c r="P550" s="1"/>
      <c r="Q550" s="21"/>
    </row>
    <row r="551" spans="6:17" x14ac:dyDescent="0.2">
      <c r="F551" s="1"/>
      <c r="G551" s="507"/>
      <c r="H551" s="15" t="e">
        <v>#N/A</v>
      </c>
      <c r="I551" s="1"/>
      <c r="J551" s="15" t="e">
        <v>#N/A</v>
      </c>
      <c r="K551" s="193" t="e">
        <f>J551/L551</f>
        <v>#N/A</v>
      </c>
      <c r="L551" s="508" t="s">
        <v>278</v>
      </c>
      <c r="M551" s="508"/>
      <c r="N551" s="193">
        <f>IF(ISERROR(K551),0,K551)</f>
        <v>0</v>
      </c>
      <c r="O551" s="35">
        <f>IF(N551&lt;0.00001,O549,N551)</f>
        <v>0</v>
      </c>
      <c r="P551" s="192">
        <f>IF(Q551&lt;0.00001,P549,Q551)</f>
        <v>0</v>
      </c>
      <c r="Q551" s="21">
        <f>IF(ISERROR(J551),0,J551)</f>
        <v>0</v>
      </c>
    </row>
    <row r="552" spans="6:17" x14ac:dyDescent="0.2">
      <c r="F552" s="1"/>
      <c r="G552" s="507"/>
      <c r="H552" s="14"/>
      <c r="I552" s="1"/>
      <c r="J552" s="147"/>
      <c r="K552" s="193"/>
      <c r="L552" s="1"/>
      <c r="M552" s="1"/>
      <c r="N552" s="193"/>
      <c r="O552" s="192"/>
      <c r="P552" s="1"/>
      <c r="Q552" s="21"/>
    </row>
    <row r="553" spans="6:17" x14ac:dyDescent="0.2">
      <c r="F553" s="1"/>
      <c r="G553" s="507"/>
      <c r="H553" s="15" t="e">
        <v>#N/A</v>
      </c>
      <c r="I553" s="1"/>
      <c r="J553" s="15" t="e">
        <v>#N/A</v>
      </c>
      <c r="K553" s="193" t="e">
        <f>J553/L553</f>
        <v>#N/A</v>
      </c>
      <c r="L553" s="508" t="s">
        <v>278</v>
      </c>
      <c r="M553" s="508"/>
      <c r="N553" s="193">
        <f>IF(ISERROR(K553),0,K553)</f>
        <v>0</v>
      </c>
      <c r="O553" s="192">
        <f>IF(N553&lt;0.00001,O551,N553)</f>
        <v>0</v>
      </c>
      <c r="P553" s="192">
        <f>IF(Q553&lt;0.00001,P551,Q553)</f>
        <v>0</v>
      </c>
      <c r="Q553" s="21">
        <f>IF(ISERROR(J553),0,J553)</f>
        <v>0</v>
      </c>
    </row>
    <row r="554" spans="6:17" x14ac:dyDescent="0.2">
      <c r="F554" s="1"/>
      <c r="G554" s="507"/>
      <c r="H554" s="14"/>
      <c r="I554" s="1"/>
      <c r="J554" s="147"/>
      <c r="K554" s="193"/>
      <c r="L554" s="1"/>
      <c r="M554" s="1"/>
      <c r="N554" s="193"/>
      <c r="O554" s="35"/>
      <c r="P554" s="1"/>
      <c r="Q554" s="21"/>
    </row>
    <row r="555" spans="6:17" x14ac:dyDescent="0.2">
      <c r="F555" s="1"/>
      <c r="G555" s="507"/>
      <c r="H555" s="15" t="e">
        <v>#N/A</v>
      </c>
      <c r="I555" s="1"/>
      <c r="J555" s="15" t="e">
        <v>#N/A</v>
      </c>
      <c r="K555" s="193" t="e">
        <f>J555/L555</f>
        <v>#N/A</v>
      </c>
      <c r="L555" s="508" t="s">
        <v>278</v>
      </c>
      <c r="M555" s="508"/>
      <c r="N555" s="193">
        <f>IF(ISERROR(K555),0,K555)</f>
        <v>0</v>
      </c>
      <c r="O555" s="192">
        <f>IF(N555&lt;0.00001,O553,N555)</f>
        <v>0</v>
      </c>
      <c r="P555" s="192">
        <f>IF(Q555&lt;0.00001,P553,Q555)</f>
        <v>0</v>
      </c>
      <c r="Q555" s="21">
        <f>IF(ISERROR(J555),0,J555)</f>
        <v>0</v>
      </c>
    </row>
    <row r="556" spans="6:17" x14ac:dyDescent="0.2">
      <c r="F556" s="1"/>
      <c r="G556" s="1"/>
      <c r="H556" s="14"/>
      <c r="I556" s="1"/>
      <c r="J556" s="147"/>
      <c r="K556" s="1"/>
      <c r="L556" s="1"/>
      <c r="M556" s="1"/>
      <c r="N556" s="1"/>
      <c r="O556" s="6"/>
      <c r="P556" s="1"/>
    </row>
    <row r="557" spans="6:17" x14ac:dyDescent="0.2">
      <c r="F557" s="1"/>
      <c r="G557" s="231" t="s">
        <v>275</v>
      </c>
      <c r="H557" s="233" t="e">
        <f>VLOOKUP(G524,Data!$A$3:$BE$35,10,FALSE)</f>
        <v>#VALUE!</v>
      </c>
      <c r="I557" s="232" t="s">
        <v>274</v>
      </c>
      <c r="J557" s="181">
        <f>VLOOKUP(G524,Data!$A$3:$BE$35,14,FALSE)</f>
        <v>0</v>
      </c>
      <c r="K557" s="1"/>
      <c r="L557" s="321"/>
      <c r="M557" s="321"/>
      <c r="N557" s="321"/>
      <c r="O557" s="321"/>
      <c r="P557" s="1"/>
    </row>
    <row r="558" spans="6:17" x14ac:dyDescent="0.2">
      <c r="F558" s="1"/>
      <c r="G558" s="45"/>
      <c r="H558" s="1"/>
      <c r="I558" s="1"/>
      <c r="J558" s="147"/>
      <c r="K558" s="1"/>
      <c r="L558" s="1"/>
      <c r="M558" s="1"/>
      <c r="N558" s="1"/>
      <c r="O558" s="1"/>
      <c r="P558" s="1"/>
    </row>
    <row r="559" spans="6:17" x14ac:dyDescent="0.2">
      <c r="F559" s="1"/>
      <c r="G559" s="1"/>
      <c r="H559" s="1"/>
      <c r="I559" s="1"/>
      <c r="J559" s="147"/>
      <c r="K559" s="1"/>
      <c r="L559" s="1"/>
      <c r="M559" s="1"/>
      <c r="N559" s="1"/>
      <c r="O559" s="1"/>
      <c r="P559" s="1"/>
    </row>
    <row r="560" spans="6:17" x14ac:dyDescent="0.2">
      <c r="F560" s="1"/>
      <c r="G560" s="1"/>
      <c r="H560" s="14"/>
      <c r="I560" s="1"/>
      <c r="J560" s="1"/>
      <c r="K560" s="1"/>
      <c r="L560" s="1"/>
      <c r="M560" s="1"/>
      <c r="N560" s="1"/>
      <c r="O560" s="1"/>
      <c r="P560" s="1"/>
    </row>
    <row r="561" spans="6:16" ht="14.25" x14ac:dyDescent="0.2">
      <c r="F561" s="1"/>
      <c r="G561" s="1"/>
      <c r="H561" s="35">
        <f>P555</f>
        <v>0</v>
      </c>
      <c r="I561" s="6" t="s">
        <v>109</v>
      </c>
      <c r="J561" s="187">
        <f ca="1">TODAY()</f>
        <v>42845</v>
      </c>
      <c r="K561" s="505" t="e">
        <f>VLOOKUP(G524,Data!$A$3:$BE$35,53,FALSE)</f>
        <v>#DIV/0!</v>
      </c>
      <c r="L561" s="506"/>
      <c r="M561" s="506"/>
      <c r="N561" s="8"/>
      <c r="O561" s="1"/>
      <c r="P561" s="1"/>
    </row>
    <row r="562" spans="6:16" ht="14.25" x14ac:dyDescent="0.2">
      <c r="F562" s="1"/>
      <c r="G562" s="1"/>
      <c r="H562" s="1"/>
      <c r="I562" s="1"/>
      <c r="J562" s="187"/>
      <c r="K562" s="138" t="e">
        <f>K561</f>
        <v>#DIV/0!</v>
      </c>
      <c r="L562" s="1"/>
      <c r="M562" s="1"/>
      <c r="N562" s="8"/>
      <c r="O562" s="1"/>
      <c r="P562" s="1"/>
    </row>
    <row r="563" spans="6:16" ht="14.25" x14ac:dyDescent="0.2">
      <c r="F563" s="1"/>
      <c r="G563" s="1"/>
      <c r="H563" s="305">
        <f>O555</f>
        <v>0</v>
      </c>
      <c r="I563" s="6" t="s">
        <v>101</v>
      </c>
      <c r="J563" s="187">
        <f ca="1">TODAY()</f>
        <v>42845</v>
      </c>
      <c r="K563" s="510" t="str">
        <f>VLOOKUP(H563,$AV$8:$AW$311,2,TRUE)</f>
        <v>(no data)</v>
      </c>
      <c r="L563" s="510"/>
      <c r="M563" s="510"/>
      <c r="N563" s="8"/>
      <c r="O563" s="6"/>
      <c r="P563" s="1"/>
    </row>
    <row r="564" spans="6:16" x14ac:dyDescent="0.2">
      <c r="F564" s="1"/>
      <c r="G564" s="6"/>
      <c r="H564" s="1"/>
      <c r="I564" s="1"/>
      <c r="J564" s="1"/>
      <c r="K564" s="1"/>
      <c r="L564" s="1"/>
      <c r="M564" s="1"/>
      <c r="N564" s="1"/>
      <c r="O564" s="35"/>
      <c r="P564" s="1"/>
    </row>
    <row r="565" spans="6:16" x14ac:dyDescent="0.2">
      <c r="F565" s="1"/>
      <c r="G565" s="1"/>
      <c r="H565" s="1"/>
      <c r="I565" s="1"/>
      <c r="J565" s="1"/>
      <c r="K565" s="1"/>
      <c r="L565" s="1"/>
      <c r="M565" s="1"/>
      <c r="N565" s="1"/>
      <c r="O565" s="6"/>
      <c r="P565" s="1"/>
    </row>
    <row r="567" spans="6:16" x14ac:dyDescent="0.2">
      <c r="F567" s="1"/>
      <c r="G567" s="12"/>
      <c r="H567" s="1"/>
      <c r="I567" s="1"/>
      <c r="J567" s="1"/>
      <c r="K567" s="1"/>
      <c r="L567" s="1"/>
      <c r="M567" s="1"/>
      <c r="N567" s="1"/>
      <c r="O567" s="1"/>
      <c r="P567" s="8"/>
    </row>
    <row r="568" spans="6:16" x14ac:dyDescent="0.2">
      <c r="F568" s="1"/>
      <c r="G568" s="12"/>
      <c r="H568" s="1"/>
      <c r="I568" s="1"/>
      <c r="J568" s="1"/>
      <c r="K568" s="1"/>
      <c r="L568" s="1"/>
      <c r="M568" s="1"/>
      <c r="N568" s="1"/>
      <c r="O568" s="1"/>
      <c r="P568" s="8"/>
    </row>
    <row r="569" spans="6:16" x14ac:dyDescent="0.2">
      <c r="F569" s="1"/>
      <c r="G569" s="456" t="str">
        <f>Data!BE10</f>
        <v>Result 3 - Please describe the intended result…</v>
      </c>
      <c r="H569" s="456"/>
      <c r="I569" s="456"/>
      <c r="J569" s="456"/>
      <c r="K569" s="456"/>
      <c r="L569" s="456"/>
      <c r="M569" s="456"/>
      <c r="N569" s="456"/>
      <c r="O569" s="456"/>
      <c r="P569" s="8"/>
    </row>
    <row r="570" spans="6:16" x14ac:dyDescent="0.2">
      <c r="F570" s="1"/>
      <c r="G570" s="456"/>
      <c r="H570" s="456"/>
      <c r="I570" s="456"/>
      <c r="J570" s="456"/>
      <c r="K570" s="456"/>
      <c r="L570" s="456"/>
      <c r="M570" s="456"/>
      <c r="N570" s="456"/>
      <c r="O570" s="456"/>
      <c r="P570" s="8"/>
    </row>
    <row r="571" spans="6:16" x14ac:dyDescent="0.2">
      <c r="F571" s="1"/>
      <c r="G571" s="456"/>
      <c r="H571" s="456"/>
      <c r="I571" s="456"/>
      <c r="J571" s="456"/>
      <c r="K571" s="456"/>
      <c r="L571" s="456"/>
      <c r="M571" s="456"/>
      <c r="N571" s="456"/>
      <c r="O571" s="456"/>
      <c r="P571" s="8"/>
    </row>
    <row r="572" spans="6:16" x14ac:dyDescent="0.2">
      <c r="F572" s="1"/>
      <c r="G572" s="1"/>
      <c r="H572" s="1"/>
      <c r="I572" s="1"/>
      <c r="J572" s="1"/>
      <c r="K572" s="1"/>
      <c r="L572" s="1"/>
      <c r="M572" s="1"/>
      <c r="N572" s="1"/>
      <c r="O572" s="1"/>
      <c r="P572" s="8"/>
    </row>
    <row r="573" spans="6:16" x14ac:dyDescent="0.2">
      <c r="F573" s="1"/>
      <c r="G573" s="100" t="s">
        <v>36</v>
      </c>
      <c r="H573" s="491" t="str">
        <f>VLOOKUP(G573,Data!$A$3:$B$35,2,FALSE)</f>
        <v>please provide a definition of the indicator…</v>
      </c>
      <c r="I573" s="491"/>
      <c r="J573" s="491"/>
      <c r="K573" s="491"/>
      <c r="L573" s="491"/>
      <c r="M573" s="491"/>
      <c r="N573" s="491"/>
      <c r="O573" s="491"/>
      <c r="P573" s="8"/>
    </row>
    <row r="574" spans="6:16" x14ac:dyDescent="0.2">
      <c r="F574" s="1"/>
      <c r="G574" s="6"/>
      <c r="H574" s="1"/>
      <c r="I574" s="14"/>
      <c r="J574" s="1"/>
      <c r="K574" s="1"/>
      <c r="L574" s="1"/>
      <c r="M574" s="4"/>
      <c r="N574" s="148"/>
      <c r="O574" s="148"/>
      <c r="P574" s="8"/>
    </row>
    <row r="575" spans="6:16" x14ac:dyDescent="0.2">
      <c r="F575" s="1"/>
      <c r="G575" s="6"/>
      <c r="H575" s="1" t="s">
        <v>223</v>
      </c>
      <c r="I575" s="185">
        <f>VLOOKUP(G573,Data!$A$3:$BE$35,18,FALSE)</f>
        <v>0</v>
      </c>
      <c r="J575" s="1"/>
      <c r="K575" s="1"/>
      <c r="L575" s="6"/>
      <c r="M575" s="4"/>
      <c r="N575" s="148"/>
      <c r="O575" s="148"/>
      <c r="P575" s="8"/>
    </row>
    <row r="576" spans="6:16" x14ac:dyDescent="0.2">
      <c r="F576" s="1"/>
      <c r="G576" s="6"/>
      <c r="H576" s="1"/>
      <c r="I576" s="14"/>
      <c r="J576" s="1"/>
      <c r="K576" s="1"/>
      <c r="L576" s="1"/>
      <c r="M576" s="1"/>
      <c r="N576" s="147"/>
      <c r="O576" s="147"/>
      <c r="P576" s="8"/>
    </row>
    <row r="577" spans="6:17" x14ac:dyDescent="0.2">
      <c r="F577" s="1"/>
      <c r="G577" s="6"/>
      <c r="H577" s="1" t="s">
        <v>224</v>
      </c>
      <c r="I577" s="14"/>
      <c r="J577" s="156" t="str">
        <f>VLOOKUP(G573,Data!$A$3:$BE$35,20,FALSE)</f>
        <v>Please Select</v>
      </c>
      <c r="K577" s="1"/>
      <c r="L577" s="1"/>
      <c r="M577" s="321"/>
      <c r="N577" s="321"/>
      <c r="O577" s="147"/>
      <c r="P577" s="8"/>
    </row>
    <row r="578" spans="6:17" x14ac:dyDescent="0.2">
      <c r="F578" s="1"/>
      <c r="G578" s="6"/>
      <c r="H578" s="1"/>
      <c r="I578" s="14"/>
      <c r="J578" s="1"/>
      <c r="K578" s="1"/>
      <c r="L578" s="1"/>
      <c r="M578" s="1"/>
      <c r="N578" s="147"/>
      <c r="O578" s="147"/>
      <c r="P578" s="8"/>
    </row>
    <row r="579" spans="6:17" x14ac:dyDescent="0.2">
      <c r="F579" s="1"/>
      <c r="G579" s="6"/>
      <c r="H579" s="1" t="s">
        <v>269</v>
      </c>
      <c r="I579" s="1"/>
      <c r="J579" s="1"/>
      <c r="K579" s="185">
        <f>VLOOKUP(G573,Data!$A$3:$BE$35,19,FALSE)</f>
        <v>0</v>
      </c>
      <c r="L579" s="1"/>
      <c r="M579" s="1"/>
      <c r="N579" s="147"/>
      <c r="O579" s="147"/>
      <c r="P579" s="8"/>
    </row>
    <row r="580" spans="6:17" x14ac:dyDescent="0.2">
      <c r="F580" s="1"/>
      <c r="G580" s="6"/>
      <c r="H580" s="1"/>
      <c r="I580" s="14"/>
      <c r="J580" s="1"/>
      <c r="K580" s="1"/>
      <c r="L580" s="1"/>
      <c r="M580" s="1"/>
      <c r="N580" s="147"/>
      <c r="O580" s="147"/>
      <c r="P580" s="8"/>
    </row>
    <row r="581" spans="6:17" x14ac:dyDescent="0.2">
      <c r="F581" s="1"/>
      <c r="G581" s="6"/>
      <c r="H581" s="1"/>
      <c r="I581" s="14"/>
      <c r="J581" s="29"/>
      <c r="K581" s="1"/>
      <c r="L581" s="1"/>
      <c r="M581" s="1"/>
      <c r="N581" s="147"/>
      <c r="O581" s="147"/>
      <c r="P581" s="8"/>
    </row>
    <row r="582" spans="6:17" x14ac:dyDescent="0.2">
      <c r="F582" s="1"/>
      <c r="G582" s="6"/>
      <c r="H582" s="182" t="s">
        <v>14</v>
      </c>
      <c r="I582" s="180"/>
      <c r="J582" s="182" t="s">
        <v>276</v>
      </c>
      <c r="K582" s="12"/>
      <c r="L582" s="503" t="s">
        <v>277</v>
      </c>
      <c r="M582" s="503"/>
      <c r="N582" s="147"/>
      <c r="O582" s="147"/>
      <c r="P582" s="8"/>
    </row>
    <row r="583" spans="6:17" x14ac:dyDescent="0.2">
      <c r="F583" s="1"/>
      <c r="G583" s="6"/>
      <c r="H583" s="1"/>
      <c r="I583" s="14"/>
      <c r="J583" s="1"/>
      <c r="K583" s="1"/>
      <c r="L583" s="1"/>
      <c r="M583" s="1"/>
      <c r="N583" s="147"/>
      <c r="O583" s="147"/>
      <c r="P583" s="8"/>
    </row>
    <row r="584" spans="6:17" x14ac:dyDescent="0.2">
      <c r="F584" s="1"/>
      <c r="G584" s="231" t="s">
        <v>281</v>
      </c>
      <c r="H584" s="179" t="str">
        <f>VLOOKUP(G573,Data!$A$3:$BE$35,8,FALSE)</f>
        <v>(dd.mm.yyyy)</v>
      </c>
      <c r="I584" s="232" t="s">
        <v>280</v>
      </c>
      <c r="J584" s="181">
        <f>VLOOKUP(G573,Data!$A$3:$BE$35,13,FALSE)</f>
        <v>0</v>
      </c>
      <c r="K584" s="1"/>
      <c r="L584" s="502" t="s">
        <v>284</v>
      </c>
      <c r="M584" s="502"/>
      <c r="N584" s="36"/>
      <c r="O584" s="36"/>
      <c r="P584" s="8"/>
    </row>
    <row r="585" spans="6:17" x14ac:dyDescent="0.2">
      <c r="F585" s="1"/>
      <c r="G585" s="507" t="s">
        <v>100</v>
      </c>
      <c r="H585" s="147"/>
      <c r="I585" s="14"/>
      <c r="J585" s="1"/>
      <c r="K585" s="1"/>
      <c r="L585" s="1"/>
      <c r="M585" s="1"/>
      <c r="N585" s="175"/>
      <c r="O585" s="175"/>
      <c r="P585" s="8"/>
    </row>
    <row r="586" spans="6:17" x14ac:dyDescent="0.2">
      <c r="F586" s="1"/>
      <c r="G586" s="507"/>
      <c r="H586" s="15" t="e">
        <v>#N/A</v>
      </c>
      <c r="I586" s="1"/>
      <c r="J586" s="15" t="e">
        <v>#N/A</v>
      </c>
      <c r="K586" s="193" t="e">
        <f>J586/L586</f>
        <v>#N/A</v>
      </c>
      <c r="L586" s="508" t="s">
        <v>278</v>
      </c>
      <c r="M586" s="508"/>
      <c r="N586" s="193">
        <f>IF(ISERROR(K586),0,K586)</f>
        <v>0</v>
      </c>
      <c r="O586" s="192">
        <f>N586</f>
        <v>0</v>
      </c>
      <c r="P586" s="192">
        <f>Q586</f>
        <v>0</v>
      </c>
      <c r="Q586" s="21">
        <f>IF(ISERROR(J586),0,J586)</f>
        <v>0</v>
      </c>
    </row>
    <row r="587" spans="6:17" x14ac:dyDescent="0.2">
      <c r="F587" s="1"/>
      <c r="G587" s="507"/>
      <c r="H587" s="147"/>
      <c r="I587" s="1"/>
      <c r="J587" s="1"/>
      <c r="K587" s="193"/>
      <c r="L587" s="1"/>
      <c r="M587" s="1"/>
      <c r="N587" s="193"/>
      <c r="O587" s="192"/>
      <c r="P587" s="8"/>
      <c r="Q587" s="21"/>
    </row>
    <row r="588" spans="6:17" x14ac:dyDescent="0.2">
      <c r="F588" s="1"/>
      <c r="G588" s="507"/>
      <c r="H588" s="15" t="e">
        <v>#N/A</v>
      </c>
      <c r="I588" s="1"/>
      <c r="J588" s="15" t="e">
        <v>#N/A</v>
      </c>
      <c r="K588" s="193" t="e">
        <f>J588/L588</f>
        <v>#N/A</v>
      </c>
      <c r="L588" s="508" t="s">
        <v>278</v>
      </c>
      <c r="M588" s="508"/>
      <c r="N588" s="193">
        <f>IF(ISERROR(K588),0,K588)</f>
        <v>0</v>
      </c>
      <c r="O588" s="35">
        <f>IF(N588&lt;0.00001,O586,N588)</f>
        <v>0</v>
      </c>
      <c r="P588" s="192">
        <f>IF(Q588&lt;0.00001,P586,Q588)</f>
        <v>0</v>
      </c>
      <c r="Q588" s="21">
        <f>IF(ISERROR(J588),0,J588)</f>
        <v>0</v>
      </c>
    </row>
    <row r="589" spans="6:17" x14ac:dyDescent="0.2">
      <c r="F589" s="1"/>
      <c r="G589" s="507"/>
      <c r="H589" s="147"/>
      <c r="I589" s="1"/>
      <c r="J589" s="1"/>
      <c r="K589" s="193"/>
      <c r="L589" s="1"/>
      <c r="M589" s="1"/>
      <c r="N589" s="193"/>
      <c r="O589" s="192"/>
      <c r="P589" s="8"/>
      <c r="Q589" s="21"/>
    </row>
    <row r="590" spans="6:17" x14ac:dyDescent="0.2">
      <c r="F590" s="1"/>
      <c r="G590" s="507"/>
      <c r="H590" s="15" t="e">
        <v>#N/A</v>
      </c>
      <c r="I590" s="1"/>
      <c r="J590" s="15" t="e">
        <v>#N/A</v>
      </c>
      <c r="K590" s="193" t="e">
        <f>J590/L590</f>
        <v>#N/A</v>
      </c>
      <c r="L590" s="508" t="s">
        <v>278</v>
      </c>
      <c r="M590" s="508"/>
      <c r="N590" s="193">
        <f>IF(ISERROR(K590),0,K590)</f>
        <v>0</v>
      </c>
      <c r="O590" s="192">
        <f>IF(N590&lt;0.00001,O588,N590)</f>
        <v>0</v>
      </c>
      <c r="P590" s="192">
        <f>IF(Q590&lt;0.00001,P588,Q590)</f>
        <v>0</v>
      </c>
      <c r="Q590" s="21">
        <f>IF(ISERROR(J590),0,J590)</f>
        <v>0</v>
      </c>
    </row>
    <row r="591" spans="6:17" x14ac:dyDescent="0.2">
      <c r="F591" s="1"/>
      <c r="G591" s="507"/>
      <c r="H591" s="147"/>
      <c r="I591" s="1"/>
      <c r="J591" s="1"/>
      <c r="K591" s="193"/>
      <c r="L591" s="1"/>
      <c r="M591" s="1"/>
      <c r="N591" s="193"/>
      <c r="O591" s="35"/>
      <c r="P591" s="8"/>
      <c r="Q591" s="21"/>
    </row>
    <row r="592" spans="6:17" x14ac:dyDescent="0.2">
      <c r="F592" s="1"/>
      <c r="G592" s="507"/>
      <c r="H592" s="15" t="e">
        <v>#N/A</v>
      </c>
      <c r="I592" s="1"/>
      <c r="J592" s="15" t="e">
        <v>#N/A</v>
      </c>
      <c r="K592" s="193" t="e">
        <f>J592/L592</f>
        <v>#N/A</v>
      </c>
      <c r="L592" s="508" t="s">
        <v>278</v>
      </c>
      <c r="M592" s="508"/>
      <c r="N592" s="193">
        <f>IF(ISERROR(K592),0,K592)</f>
        <v>0</v>
      </c>
      <c r="O592" s="192">
        <f>IF(N592&lt;0.00001,O590,N592)</f>
        <v>0</v>
      </c>
      <c r="P592" s="192">
        <f>IF(Q592&lt;0.00001,P590,Q592)</f>
        <v>0</v>
      </c>
      <c r="Q592" s="21">
        <f>IF(ISERROR(J592),0,J592)</f>
        <v>0</v>
      </c>
    </row>
    <row r="593" spans="6:17" x14ac:dyDescent="0.2">
      <c r="F593" s="1"/>
      <c r="G593" s="507"/>
      <c r="H593" s="14"/>
      <c r="I593" s="1"/>
      <c r="J593" s="147"/>
      <c r="K593" s="193"/>
      <c r="L593" s="1"/>
      <c r="M593" s="1"/>
      <c r="N593" s="193"/>
      <c r="O593" s="192"/>
      <c r="P593" s="8"/>
      <c r="Q593" s="21"/>
    </row>
    <row r="594" spans="6:17" x14ac:dyDescent="0.2">
      <c r="F594" s="1"/>
      <c r="G594" s="507"/>
      <c r="H594" s="15" t="e">
        <v>#N/A</v>
      </c>
      <c r="I594" s="1"/>
      <c r="J594" s="15" t="e">
        <v>#N/A</v>
      </c>
      <c r="K594" s="193" t="e">
        <f>J594/L594</f>
        <v>#N/A</v>
      </c>
      <c r="L594" s="508" t="s">
        <v>278</v>
      </c>
      <c r="M594" s="508"/>
      <c r="N594" s="193">
        <f>IF(ISERROR(K594),0,K594)</f>
        <v>0</v>
      </c>
      <c r="O594" s="35">
        <f>IF(N594&lt;0.00001,O592,N594)</f>
        <v>0</v>
      </c>
      <c r="P594" s="192">
        <f>IF(Q594&lt;0.00001,P592,Q594)</f>
        <v>0</v>
      </c>
      <c r="Q594" s="21">
        <f>IF(ISERROR(J594),0,J594)</f>
        <v>0</v>
      </c>
    </row>
    <row r="595" spans="6:17" x14ac:dyDescent="0.2">
      <c r="F595" s="1"/>
      <c r="G595" s="507"/>
      <c r="H595" s="14"/>
      <c r="I595" s="1"/>
      <c r="J595" s="147"/>
      <c r="K595" s="193"/>
      <c r="L595" s="1"/>
      <c r="M595" s="1"/>
      <c r="N595" s="193"/>
      <c r="O595" s="192"/>
      <c r="P595" s="1"/>
      <c r="Q595" s="21"/>
    </row>
    <row r="596" spans="6:17" x14ac:dyDescent="0.2">
      <c r="F596" s="1"/>
      <c r="G596" s="507"/>
      <c r="H596" s="15" t="e">
        <v>#N/A</v>
      </c>
      <c r="I596" s="1"/>
      <c r="J596" s="15" t="e">
        <v>#N/A</v>
      </c>
      <c r="K596" s="193" t="e">
        <f>J596/L596</f>
        <v>#N/A</v>
      </c>
      <c r="L596" s="508" t="s">
        <v>278</v>
      </c>
      <c r="M596" s="508"/>
      <c r="N596" s="193">
        <f>IF(ISERROR(K596),0,K596)</f>
        <v>0</v>
      </c>
      <c r="O596" s="192">
        <f>IF(N596&lt;0.00001,O594,N596)</f>
        <v>0</v>
      </c>
      <c r="P596" s="192">
        <f>IF(Q596&lt;0.00001,P594,Q596)</f>
        <v>0</v>
      </c>
      <c r="Q596" s="21">
        <f>IF(ISERROR(J596),0,J596)</f>
        <v>0</v>
      </c>
    </row>
    <row r="597" spans="6:17" x14ac:dyDescent="0.2">
      <c r="F597" s="1"/>
      <c r="G597" s="507"/>
      <c r="H597" s="14"/>
      <c r="I597" s="1"/>
      <c r="J597" s="147"/>
      <c r="K597" s="193"/>
      <c r="L597" s="1"/>
      <c r="M597" s="1"/>
      <c r="N597" s="193"/>
      <c r="O597" s="35"/>
      <c r="P597" s="1"/>
      <c r="Q597" s="21"/>
    </row>
    <row r="598" spans="6:17" x14ac:dyDescent="0.2">
      <c r="F598" s="1"/>
      <c r="G598" s="507"/>
      <c r="H598" s="15" t="e">
        <v>#N/A</v>
      </c>
      <c r="I598" s="1"/>
      <c r="J598" s="15" t="e">
        <v>#N/A</v>
      </c>
      <c r="K598" s="193" t="e">
        <f>J598/L598</f>
        <v>#N/A</v>
      </c>
      <c r="L598" s="508" t="s">
        <v>278</v>
      </c>
      <c r="M598" s="508"/>
      <c r="N598" s="193">
        <f>IF(ISERROR(K598),0,K598)</f>
        <v>0</v>
      </c>
      <c r="O598" s="192">
        <f>IF(N598&lt;0.00001,O596,N598)</f>
        <v>0</v>
      </c>
      <c r="P598" s="192">
        <f>IF(Q598&lt;0.00001,P596,Q598)</f>
        <v>0</v>
      </c>
      <c r="Q598" s="21">
        <f>IF(ISERROR(J598),0,J598)</f>
        <v>0</v>
      </c>
    </row>
    <row r="599" spans="6:17" x14ac:dyDescent="0.2">
      <c r="F599" s="1"/>
      <c r="G599" s="507"/>
      <c r="H599" s="14"/>
      <c r="I599" s="1"/>
      <c r="J599" s="147"/>
      <c r="K599" s="193"/>
      <c r="L599" s="1"/>
      <c r="M599" s="1"/>
      <c r="N599" s="193"/>
      <c r="O599" s="192"/>
      <c r="P599" s="1"/>
      <c r="Q599" s="21"/>
    </row>
    <row r="600" spans="6:17" x14ac:dyDescent="0.2">
      <c r="F600" s="1"/>
      <c r="G600" s="507"/>
      <c r="H600" s="15" t="e">
        <v>#N/A</v>
      </c>
      <c r="I600" s="1"/>
      <c r="J600" s="15" t="e">
        <v>#N/A</v>
      </c>
      <c r="K600" s="193" t="e">
        <f>J600/L600</f>
        <v>#N/A</v>
      </c>
      <c r="L600" s="508" t="s">
        <v>278</v>
      </c>
      <c r="M600" s="508"/>
      <c r="N600" s="193">
        <f>IF(ISERROR(K600),0,K600)</f>
        <v>0</v>
      </c>
      <c r="O600" s="35">
        <f>IF(N600&lt;0.00001,O598,N600)</f>
        <v>0</v>
      </c>
      <c r="P600" s="192">
        <f>IF(Q600&lt;0.00001,P598,Q600)</f>
        <v>0</v>
      </c>
      <c r="Q600" s="21">
        <f>IF(ISERROR(J600),0,J600)</f>
        <v>0</v>
      </c>
    </row>
    <row r="601" spans="6:17" x14ac:dyDescent="0.2">
      <c r="F601" s="1"/>
      <c r="G601" s="507"/>
      <c r="H601" s="14"/>
      <c r="I601" s="1"/>
      <c r="J601" s="147"/>
      <c r="K601" s="193"/>
      <c r="L601" s="1"/>
      <c r="M601" s="1"/>
      <c r="N601" s="193"/>
      <c r="O601" s="192"/>
      <c r="P601" s="1"/>
      <c r="Q601" s="21"/>
    </row>
    <row r="602" spans="6:17" x14ac:dyDescent="0.2">
      <c r="F602" s="1"/>
      <c r="G602" s="507"/>
      <c r="H602" s="15" t="e">
        <v>#N/A</v>
      </c>
      <c r="I602" s="1"/>
      <c r="J602" s="15" t="e">
        <v>#N/A</v>
      </c>
      <c r="K602" s="193" t="e">
        <f>J602/L602</f>
        <v>#N/A</v>
      </c>
      <c r="L602" s="508" t="s">
        <v>278</v>
      </c>
      <c r="M602" s="508"/>
      <c r="N602" s="193">
        <f>IF(ISERROR(K602),0,K602)</f>
        <v>0</v>
      </c>
      <c r="O602" s="192">
        <f>IF(N602&lt;0.00001,O600,N602)</f>
        <v>0</v>
      </c>
      <c r="P602" s="192">
        <f>IF(Q602&lt;0.00001,P600,Q602)</f>
        <v>0</v>
      </c>
      <c r="Q602" s="21">
        <f>IF(ISERROR(J602),0,J602)</f>
        <v>0</v>
      </c>
    </row>
    <row r="603" spans="6:17" x14ac:dyDescent="0.2">
      <c r="F603" s="1"/>
      <c r="G603" s="507"/>
      <c r="H603" s="14"/>
      <c r="I603" s="1"/>
      <c r="J603" s="147"/>
      <c r="K603" s="193"/>
      <c r="L603" s="1"/>
      <c r="M603" s="1"/>
      <c r="N603" s="193"/>
      <c r="O603" s="35"/>
      <c r="P603" s="1"/>
      <c r="Q603" s="21"/>
    </row>
    <row r="604" spans="6:17" x14ac:dyDescent="0.2">
      <c r="F604" s="1"/>
      <c r="G604" s="507"/>
      <c r="H604" s="15" t="e">
        <v>#N/A</v>
      </c>
      <c r="I604" s="1"/>
      <c r="J604" s="15" t="e">
        <v>#N/A</v>
      </c>
      <c r="K604" s="193" t="e">
        <f>J604/L604</f>
        <v>#N/A</v>
      </c>
      <c r="L604" s="508" t="s">
        <v>278</v>
      </c>
      <c r="M604" s="508"/>
      <c r="N604" s="193">
        <f>IF(ISERROR(K604),0,K604)</f>
        <v>0</v>
      </c>
      <c r="O604" s="192">
        <f>IF(N604&lt;0.00001,O602,N604)</f>
        <v>0</v>
      </c>
      <c r="P604" s="192">
        <f>IF(Q604&lt;0.00001,P602,Q604)</f>
        <v>0</v>
      </c>
      <c r="Q604" s="21">
        <f>IF(ISERROR(J604),0,J604)</f>
        <v>0</v>
      </c>
    </row>
    <row r="605" spans="6:17" x14ac:dyDescent="0.2">
      <c r="F605" s="1"/>
      <c r="G605" s="1"/>
      <c r="H605" s="14"/>
      <c r="I605" s="1"/>
      <c r="J605" s="147"/>
      <c r="K605" s="1"/>
      <c r="L605" s="1"/>
      <c r="M605" s="1"/>
      <c r="N605" s="1"/>
      <c r="O605" s="6"/>
      <c r="P605" s="1"/>
    </row>
    <row r="606" spans="6:17" x14ac:dyDescent="0.2">
      <c r="F606" s="1"/>
      <c r="G606" s="231" t="s">
        <v>275</v>
      </c>
      <c r="H606" s="179" t="e">
        <f>VLOOKUP(G573,Data!$A$3:$BE$35,10,FALSE)</f>
        <v>#VALUE!</v>
      </c>
      <c r="I606" s="232" t="s">
        <v>274</v>
      </c>
      <c r="J606" s="181">
        <f>VLOOKUP(G573,Data!$A$3:$BE$35,14,FALSE)</f>
        <v>0</v>
      </c>
      <c r="K606" s="1"/>
      <c r="L606" s="321"/>
      <c r="M606" s="321"/>
      <c r="N606" s="321"/>
      <c r="O606" s="321"/>
      <c r="P606" s="1"/>
    </row>
    <row r="607" spans="6:17" x14ac:dyDescent="0.2">
      <c r="F607" s="1"/>
      <c r="G607" s="1"/>
      <c r="H607" s="1"/>
      <c r="I607" s="1"/>
      <c r="J607" s="147"/>
      <c r="K607" s="1"/>
      <c r="L607" s="1"/>
      <c r="M607" s="1"/>
      <c r="N607" s="1"/>
      <c r="O607" s="1"/>
      <c r="P607" s="1"/>
    </row>
    <row r="608" spans="6:17" x14ac:dyDescent="0.2">
      <c r="F608" s="1"/>
      <c r="G608" s="1"/>
      <c r="H608" s="1"/>
      <c r="I608" s="1"/>
      <c r="J608" s="147"/>
      <c r="K608" s="1"/>
      <c r="L608" s="1"/>
      <c r="M608" s="1"/>
      <c r="N608" s="1"/>
      <c r="O608" s="1"/>
      <c r="P608" s="1"/>
    </row>
    <row r="609" spans="6:16" x14ac:dyDescent="0.2">
      <c r="F609" s="1"/>
      <c r="G609" s="1"/>
      <c r="H609" s="14"/>
      <c r="I609" s="1"/>
      <c r="J609" s="1"/>
      <c r="K609" s="1"/>
      <c r="L609" s="1"/>
      <c r="M609" s="1"/>
      <c r="N609" s="1"/>
      <c r="O609" s="1"/>
      <c r="P609" s="1"/>
    </row>
    <row r="610" spans="6:16" ht="14.25" x14ac:dyDescent="0.2">
      <c r="F610" s="1"/>
      <c r="G610" s="1"/>
      <c r="H610" s="35">
        <f>P604</f>
        <v>0</v>
      </c>
      <c r="I610" s="6" t="s">
        <v>109</v>
      </c>
      <c r="J610" s="187">
        <f ca="1">TODAY()</f>
        <v>42845</v>
      </c>
      <c r="K610" s="505" t="e">
        <f>VLOOKUP(G573,Data!$A$3:$BE$35,53,FALSE)</f>
        <v>#DIV/0!</v>
      </c>
      <c r="L610" s="506"/>
      <c r="M610" s="506"/>
      <c r="N610" s="8"/>
      <c r="O610" s="1"/>
      <c r="P610" s="1"/>
    </row>
    <row r="611" spans="6:16" ht="14.25" x14ac:dyDescent="0.2">
      <c r="F611" s="1"/>
      <c r="G611" s="1"/>
      <c r="H611" s="1"/>
      <c r="I611" s="1"/>
      <c r="J611" s="187"/>
      <c r="K611" s="138" t="e">
        <f>K610</f>
        <v>#DIV/0!</v>
      </c>
      <c r="L611" s="1"/>
      <c r="M611" s="1"/>
      <c r="N611" s="8"/>
      <c r="O611" s="1"/>
      <c r="P611" s="1"/>
    </row>
    <row r="612" spans="6:16" ht="14.25" x14ac:dyDescent="0.2">
      <c r="F612" s="1"/>
      <c r="G612" s="1"/>
      <c r="H612" s="305">
        <f>O604</f>
        <v>0</v>
      </c>
      <c r="I612" s="6" t="s">
        <v>101</v>
      </c>
      <c r="J612" s="187">
        <f ca="1">TODAY()</f>
        <v>42845</v>
      </c>
      <c r="K612" s="510" t="str">
        <f>VLOOKUP(H612,$AV$8:$AW$311,2,TRUE)</f>
        <v>(no data)</v>
      </c>
      <c r="L612" s="510"/>
      <c r="M612" s="510"/>
      <c r="N612" s="8"/>
      <c r="O612" s="6"/>
      <c r="P612" s="1"/>
    </row>
    <row r="613" spans="6:16" x14ac:dyDescent="0.2">
      <c r="F613" s="1"/>
      <c r="G613" s="6"/>
      <c r="H613" s="1"/>
      <c r="I613" s="1"/>
      <c r="J613" s="1"/>
      <c r="K613" s="1"/>
      <c r="L613" s="1"/>
      <c r="M613" s="1"/>
      <c r="N613" s="1"/>
      <c r="O613" s="35"/>
      <c r="P613" s="1"/>
    </row>
    <row r="614" spans="6:16" x14ac:dyDescent="0.2">
      <c r="F614" s="1"/>
      <c r="G614" s="1"/>
      <c r="H614" s="1"/>
      <c r="I614" s="1"/>
      <c r="J614" s="1"/>
      <c r="K614" s="1"/>
      <c r="L614" s="1"/>
      <c r="M614" s="1"/>
      <c r="N614" s="1"/>
      <c r="O614" s="6"/>
      <c r="P614" s="1"/>
    </row>
    <row r="616" spans="6:16" x14ac:dyDescent="0.2">
      <c r="F616" s="1"/>
      <c r="G616" s="12"/>
      <c r="H616" s="1"/>
      <c r="I616" s="1"/>
      <c r="J616" s="1"/>
      <c r="K616" s="1"/>
      <c r="L616" s="1"/>
      <c r="M616" s="1"/>
      <c r="N616" s="1"/>
      <c r="O616" s="1"/>
      <c r="P616" s="8"/>
    </row>
    <row r="617" spans="6:16" x14ac:dyDescent="0.2">
      <c r="F617" s="1"/>
      <c r="G617" s="12"/>
      <c r="H617" s="1"/>
      <c r="I617" s="1"/>
      <c r="J617" s="1"/>
      <c r="K617" s="1"/>
      <c r="L617" s="1"/>
      <c r="M617" s="1"/>
      <c r="N617" s="1"/>
      <c r="O617" s="1"/>
      <c r="P617" s="8"/>
    </row>
    <row r="618" spans="6:16" x14ac:dyDescent="0.2">
      <c r="F618" s="1"/>
      <c r="G618" s="456" t="str">
        <f>Data!BE11</f>
        <v>Result 3 - Please describe the intended result…</v>
      </c>
      <c r="H618" s="456"/>
      <c r="I618" s="456"/>
      <c r="J618" s="456"/>
      <c r="K618" s="456"/>
      <c r="L618" s="456"/>
      <c r="M618" s="456"/>
      <c r="N618" s="456"/>
      <c r="O618" s="456"/>
      <c r="P618" s="8"/>
    </row>
    <row r="619" spans="6:16" x14ac:dyDescent="0.2">
      <c r="F619" s="1"/>
      <c r="G619" s="456"/>
      <c r="H619" s="456"/>
      <c r="I619" s="456"/>
      <c r="J619" s="456"/>
      <c r="K619" s="456"/>
      <c r="L619" s="456"/>
      <c r="M619" s="456"/>
      <c r="N619" s="456"/>
      <c r="O619" s="456"/>
      <c r="P619" s="8"/>
    </row>
    <row r="620" spans="6:16" x14ac:dyDescent="0.2">
      <c r="F620" s="1"/>
      <c r="G620" s="456"/>
      <c r="H620" s="456"/>
      <c r="I620" s="456"/>
      <c r="J620" s="456"/>
      <c r="K620" s="456"/>
      <c r="L620" s="456"/>
      <c r="M620" s="456"/>
      <c r="N620" s="456"/>
      <c r="O620" s="456"/>
      <c r="P620" s="8"/>
    </row>
    <row r="621" spans="6:16" x14ac:dyDescent="0.2">
      <c r="F621" s="1"/>
      <c r="G621" s="1"/>
      <c r="H621" s="1"/>
      <c r="I621" s="1"/>
      <c r="J621" s="1"/>
      <c r="K621" s="1"/>
      <c r="L621" s="1"/>
      <c r="M621" s="1"/>
      <c r="N621" s="1"/>
      <c r="O621" s="1"/>
      <c r="P621" s="8"/>
    </row>
    <row r="622" spans="6:16" x14ac:dyDescent="0.2">
      <c r="F622" s="1"/>
      <c r="G622" s="100" t="s">
        <v>37</v>
      </c>
      <c r="H622" s="491" t="str">
        <f>VLOOKUP(G622,Data!$A$3:$B$35,2,FALSE)</f>
        <v>please provide a definition of the indicator…</v>
      </c>
      <c r="I622" s="491"/>
      <c r="J622" s="491"/>
      <c r="K622" s="491"/>
      <c r="L622" s="491"/>
      <c r="M622" s="491"/>
      <c r="N622" s="491"/>
      <c r="O622" s="491"/>
      <c r="P622" s="8"/>
    </row>
    <row r="623" spans="6:16" x14ac:dyDescent="0.2">
      <c r="F623" s="1"/>
      <c r="G623" s="6"/>
      <c r="H623" s="1"/>
      <c r="I623" s="14"/>
      <c r="J623" s="1"/>
      <c r="K623" s="1"/>
      <c r="L623" s="1"/>
      <c r="M623" s="4"/>
      <c r="N623" s="148"/>
      <c r="O623" s="148"/>
      <c r="P623" s="8"/>
    </row>
    <row r="624" spans="6:16" x14ac:dyDescent="0.2">
      <c r="F624" s="1"/>
      <c r="G624" s="6"/>
      <c r="H624" s="1" t="s">
        <v>223</v>
      </c>
      <c r="I624" s="185">
        <f>VLOOKUP(G622,Data!$A$3:$BE$35,18,FALSE)</f>
        <v>0</v>
      </c>
      <c r="J624" s="1"/>
      <c r="K624" s="1"/>
      <c r="L624" s="6"/>
      <c r="M624" s="4"/>
      <c r="N624" s="148"/>
      <c r="O624" s="148"/>
      <c r="P624" s="8"/>
    </row>
    <row r="625" spans="6:17" x14ac:dyDescent="0.2">
      <c r="F625" s="1"/>
      <c r="G625" s="6"/>
      <c r="H625" s="1"/>
      <c r="I625" s="14"/>
      <c r="J625" s="1"/>
      <c r="K625" s="1"/>
      <c r="L625" s="1"/>
      <c r="M625" s="1"/>
      <c r="N625" s="147"/>
      <c r="O625" s="147"/>
      <c r="P625" s="8"/>
    </row>
    <row r="626" spans="6:17" x14ac:dyDescent="0.2">
      <c r="F626" s="1"/>
      <c r="G626" s="6"/>
      <c r="H626" s="1" t="s">
        <v>224</v>
      </c>
      <c r="I626" s="14"/>
      <c r="J626" s="156" t="str">
        <f>VLOOKUP(G622,Data!$A$3:$BE$35,20,FALSE)</f>
        <v>Please Select</v>
      </c>
      <c r="K626" s="1"/>
      <c r="L626" s="1"/>
      <c r="M626" s="321"/>
      <c r="N626" s="321"/>
      <c r="O626" s="147"/>
      <c r="P626" s="8"/>
    </row>
    <row r="627" spans="6:17" x14ac:dyDescent="0.2">
      <c r="F627" s="1"/>
      <c r="G627" s="6"/>
      <c r="H627" s="1"/>
      <c r="I627" s="14"/>
      <c r="J627" s="1"/>
      <c r="K627" s="1"/>
      <c r="L627" s="1"/>
      <c r="M627" s="1"/>
      <c r="N627" s="147"/>
      <c r="O627" s="147"/>
      <c r="P627" s="8"/>
    </row>
    <row r="628" spans="6:17" x14ac:dyDescent="0.2">
      <c r="F628" s="1"/>
      <c r="G628" s="6"/>
      <c r="H628" s="1" t="s">
        <v>269</v>
      </c>
      <c r="I628" s="1"/>
      <c r="J628" s="1"/>
      <c r="K628" s="185">
        <f>VLOOKUP(G622,Data!$A$3:$BE$35,19,FALSE)</f>
        <v>0</v>
      </c>
      <c r="L628" s="1"/>
      <c r="M628" s="1"/>
      <c r="N628" s="147"/>
      <c r="O628" s="147"/>
      <c r="P628" s="8"/>
    </row>
    <row r="629" spans="6:17" x14ac:dyDescent="0.2">
      <c r="F629" s="1"/>
      <c r="G629" s="6"/>
      <c r="H629" s="1"/>
      <c r="I629" s="14"/>
      <c r="J629" s="1"/>
      <c r="K629" s="1"/>
      <c r="L629" s="1"/>
      <c r="M629" s="1"/>
      <c r="N629" s="147"/>
      <c r="O629" s="147"/>
      <c r="P629" s="8"/>
    </row>
    <row r="630" spans="6:17" x14ac:dyDescent="0.2">
      <c r="F630" s="1"/>
      <c r="G630" s="6"/>
      <c r="H630" s="1" t="s">
        <v>272</v>
      </c>
      <c r="I630" s="14"/>
      <c r="J630" s="29" t="s">
        <v>190</v>
      </c>
      <c r="K630" s="1"/>
      <c r="L630" s="1"/>
      <c r="M630" s="1"/>
      <c r="N630" s="147"/>
      <c r="O630" s="147"/>
      <c r="P630" s="8"/>
    </row>
    <row r="631" spans="6:17" x14ac:dyDescent="0.2">
      <c r="F631" s="1"/>
      <c r="G631" s="6"/>
      <c r="H631" s="182" t="s">
        <v>14</v>
      </c>
      <c r="I631" s="180"/>
      <c r="J631" s="182" t="s">
        <v>276</v>
      </c>
      <c r="K631" s="12"/>
      <c r="L631" s="503" t="s">
        <v>277</v>
      </c>
      <c r="M631" s="503"/>
      <c r="N631" s="147"/>
      <c r="O631" s="147"/>
      <c r="P631" s="8"/>
    </row>
    <row r="632" spans="6:17" x14ac:dyDescent="0.2">
      <c r="F632" s="1"/>
      <c r="G632" s="6"/>
      <c r="H632" s="1"/>
      <c r="I632" s="14"/>
      <c r="J632" s="1"/>
      <c r="K632" s="1"/>
      <c r="L632" s="1"/>
      <c r="M632" s="1"/>
      <c r="N632" s="147"/>
      <c r="O632" s="147"/>
      <c r="P632" s="8"/>
    </row>
    <row r="633" spans="6:17" x14ac:dyDescent="0.2">
      <c r="F633" s="1"/>
      <c r="G633" s="231" t="s">
        <v>281</v>
      </c>
      <c r="H633" s="179" t="str">
        <f>VLOOKUP(G622,Data!$A$3:$BE$35,8,FALSE)</f>
        <v>(dd.mm.yyyy)</v>
      </c>
      <c r="I633" s="232" t="s">
        <v>280</v>
      </c>
      <c r="J633" s="181">
        <f>VLOOKUP(G622,Data!$A$3:$BE$35,13,FALSE)</f>
        <v>0</v>
      </c>
      <c r="K633" s="1"/>
      <c r="L633" s="502" t="s">
        <v>284</v>
      </c>
      <c r="M633" s="502"/>
      <c r="N633" s="36"/>
      <c r="O633" s="36"/>
      <c r="P633" s="8"/>
    </row>
    <row r="634" spans="6:17" x14ac:dyDescent="0.2">
      <c r="F634" s="1"/>
      <c r="G634" s="507" t="s">
        <v>100</v>
      </c>
      <c r="H634" s="147"/>
      <c r="I634" s="14"/>
      <c r="J634" s="1"/>
      <c r="K634" s="1"/>
      <c r="L634" s="1"/>
      <c r="M634" s="1"/>
      <c r="N634" s="175"/>
      <c r="O634" s="175"/>
      <c r="P634" s="8"/>
    </row>
    <row r="635" spans="6:17" x14ac:dyDescent="0.2">
      <c r="F635" s="1"/>
      <c r="G635" s="507"/>
      <c r="H635" s="15" t="e">
        <v>#N/A</v>
      </c>
      <c r="I635" s="1"/>
      <c r="J635" s="15" t="e">
        <v>#N/A</v>
      </c>
      <c r="K635" s="193" t="e">
        <f>J635/L635</f>
        <v>#N/A</v>
      </c>
      <c r="L635" s="508" t="s">
        <v>278</v>
      </c>
      <c r="M635" s="508"/>
      <c r="N635" s="193">
        <f>IF(ISERROR(K635),0,K635)</f>
        <v>0</v>
      </c>
      <c r="O635" s="192">
        <f>N635</f>
        <v>0</v>
      </c>
      <c r="P635" s="192">
        <f>Q635</f>
        <v>0</v>
      </c>
      <c r="Q635" s="21">
        <f>IF(ISERROR(J635),0,J635)</f>
        <v>0</v>
      </c>
    </row>
    <row r="636" spans="6:17" x14ac:dyDescent="0.2">
      <c r="F636" s="1"/>
      <c r="G636" s="507"/>
      <c r="H636" s="147"/>
      <c r="I636" s="1"/>
      <c r="J636" s="1"/>
      <c r="K636" s="193"/>
      <c r="L636" s="1"/>
      <c r="M636" s="1"/>
      <c r="N636" s="193"/>
      <c r="O636" s="192"/>
      <c r="P636" s="8"/>
      <c r="Q636" s="21"/>
    </row>
    <row r="637" spans="6:17" x14ac:dyDescent="0.2">
      <c r="F637" s="1"/>
      <c r="G637" s="507"/>
      <c r="H637" s="15" t="e">
        <v>#N/A</v>
      </c>
      <c r="I637" s="1"/>
      <c r="J637" s="15" t="e">
        <v>#N/A</v>
      </c>
      <c r="K637" s="193" t="e">
        <f>J637/L637</f>
        <v>#N/A</v>
      </c>
      <c r="L637" s="508" t="s">
        <v>278</v>
      </c>
      <c r="M637" s="508"/>
      <c r="N637" s="193">
        <f>IF(ISERROR(K637),0,K637)</f>
        <v>0</v>
      </c>
      <c r="O637" s="35">
        <f>IF(N637&lt;0.00001,O635,N637)</f>
        <v>0</v>
      </c>
      <c r="P637" s="192">
        <f>IF(Q637&lt;0.00001,P635,Q637)</f>
        <v>0</v>
      </c>
      <c r="Q637" s="21">
        <f>IF(ISERROR(J637),0,J637)</f>
        <v>0</v>
      </c>
    </row>
    <row r="638" spans="6:17" x14ac:dyDescent="0.2">
      <c r="F638" s="1"/>
      <c r="G638" s="507"/>
      <c r="H638" s="147"/>
      <c r="I638" s="1"/>
      <c r="J638" s="1"/>
      <c r="K638" s="193"/>
      <c r="L638" s="1"/>
      <c r="M638" s="1"/>
      <c r="N638" s="193"/>
      <c r="O638" s="192"/>
      <c r="P638" s="8"/>
      <c r="Q638" s="21"/>
    </row>
    <row r="639" spans="6:17" x14ac:dyDescent="0.2">
      <c r="F639" s="1"/>
      <c r="G639" s="507"/>
      <c r="H639" s="15" t="e">
        <v>#N/A</v>
      </c>
      <c r="I639" s="1"/>
      <c r="J639" s="15" t="e">
        <v>#N/A</v>
      </c>
      <c r="K639" s="193" t="e">
        <f>J639/L639</f>
        <v>#N/A</v>
      </c>
      <c r="L639" s="508" t="s">
        <v>278</v>
      </c>
      <c r="M639" s="508"/>
      <c r="N639" s="193">
        <f>IF(ISERROR(K639),0,K639)</f>
        <v>0</v>
      </c>
      <c r="O639" s="192">
        <f>IF(N639&lt;0.00001,O637,N639)</f>
        <v>0</v>
      </c>
      <c r="P639" s="192">
        <f>IF(Q639&lt;0.00001,P637,Q639)</f>
        <v>0</v>
      </c>
      <c r="Q639" s="21">
        <f>IF(ISERROR(J639),0,J639)</f>
        <v>0</v>
      </c>
    </row>
    <row r="640" spans="6:17" x14ac:dyDescent="0.2">
      <c r="F640" s="1"/>
      <c r="G640" s="507"/>
      <c r="H640" s="147"/>
      <c r="I640" s="1"/>
      <c r="J640" s="1"/>
      <c r="K640" s="193"/>
      <c r="L640" s="1"/>
      <c r="M640" s="1"/>
      <c r="N640" s="193"/>
      <c r="O640" s="35"/>
      <c r="P640" s="8"/>
      <c r="Q640" s="21"/>
    </row>
    <row r="641" spans="6:17" x14ac:dyDescent="0.2">
      <c r="F641" s="1"/>
      <c r="G641" s="507"/>
      <c r="H641" s="15" t="e">
        <v>#N/A</v>
      </c>
      <c r="I641" s="1"/>
      <c r="J641" s="15" t="e">
        <v>#N/A</v>
      </c>
      <c r="K641" s="193" t="e">
        <f>J641/L641</f>
        <v>#N/A</v>
      </c>
      <c r="L641" s="508" t="s">
        <v>278</v>
      </c>
      <c r="M641" s="508"/>
      <c r="N641" s="193">
        <f>IF(ISERROR(K641),0,K641)</f>
        <v>0</v>
      </c>
      <c r="O641" s="192">
        <f>IF(N641&lt;0.00001,O639,N641)</f>
        <v>0</v>
      </c>
      <c r="P641" s="192">
        <f>IF(Q641&lt;0.00001,P639,Q641)</f>
        <v>0</v>
      </c>
      <c r="Q641" s="21">
        <f>IF(ISERROR(J641),0,J641)</f>
        <v>0</v>
      </c>
    </row>
    <row r="642" spans="6:17" x14ac:dyDescent="0.2">
      <c r="F642" s="1"/>
      <c r="G642" s="507"/>
      <c r="H642" s="14"/>
      <c r="I642" s="1"/>
      <c r="J642" s="147"/>
      <c r="K642" s="193"/>
      <c r="L642" s="1"/>
      <c r="M642" s="1"/>
      <c r="N642" s="193"/>
      <c r="O642" s="192"/>
      <c r="P642" s="8"/>
      <c r="Q642" s="21"/>
    </row>
    <row r="643" spans="6:17" x14ac:dyDescent="0.2">
      <c r="F643" s="1"/>
      <c r="G643" s="507"/>
      <c r="H643" s="15" t="e">
        <v>#N/A</v>
      </c>
      <c r="I643" s="1"/>
      <c r="J643" s="15" t="e">
        <v>#N/A</v>
      </c>
      <c r="K643" s="193" t="e">
        <f>J643/L643</f>
        <v>#N/A</v>
      </c>
      <c r="L643" s="508" t="s">
        <v>278</v>
      </c>
      <c r="M643" s="508"/>
      <c r="N643" s="193">
        <f>IF(ISERROR(K643),0,K643)</f>
        <v>0</v>
      </c>
      <c r="O643" s="35">
        <f>IF(N643&lt;0.00001,O641,N643)</f>
        <v>0</v>
      </c>
      <c r="P643" s="192">
        <f>IF(Q643&lt;0.00001,P641,Q643)</f>
        <v>0</v>
      </c>
      <c r="Q643" s="21">
        <f>IF(ISERROR(J643),0,J643)</f>
        <v>0</v>
      </c>
    </row>
    <row r="644" spans="6:17" x14ac:dyDescent="0.2">
      <c r="F644" s="1"/>
      <c r="G644" s="507"/>
      <c r="H644" s="14"/>
      <c r="I644" s="1"/>
      <c r="J644" s="147"/>
      <c r="K644" s="193"/>
      <c r="L644" s="1"/>
      <c r="M644" s="1"/>
      <c r="N644" s="193"/>
      <c r="O644" s="192"/>
      <c r="P644" s="1"/>
      <c r="Q644" s="21"/>
    </row>
    <row r="645" spans="6:17" x14ac:dyDescent="0.2">
      <c r="F645" s="1"/>
      <c r="G645" s="507"/>
      <c r="H645" s="15" t="e">
        <v>#N/A</v>
      </c>
      <c r="I645" s="1"/>
      <c r="J645" s="15" t="e">
        <v>#N/A</v>
      </c>
      <c r="K645" s="193" t="e">
        <f>J645/L645</f>
        <v>#N/A</v>
      </c>
      <c r="L645" s="508" t="s">
        <v>278</v>
      </c>
      <c r="M645" s="508"/>
      <c r="N645" s="193">
        <f>IF(ISERROR(K645),0,K645)</f>
        <v>0</v>
      </c>
      <c r="O645" s="192">
        <f>IF(N645&lt;0.00001,O643,N645)</f>
        <v>0</v>
      </c>
      <c r="P645" s="192">
        <f>IF(Q645&lt;0.00001,P643,Q645)</f>
        <v>0</v>
      </c>
      <c r="Q645" s="21">
        <f>IF(ISERROR(J645),0,J645)</f>
        <v>0</v>
      </c>
    </row>
    <row r="646" spans="6:17" x14ac:dyDescent="0.2">
      <c r="F646" s="1"/>
      <c r="G646" s="507"/>
      <c r="H646" s="14"/>
      <c r="I646" s="1"/>
      <c r="J646" s="147"/>
      <c r="K646" s="193"/>
      <c r="L646" s="1"/>
      <c r="M646" s="1"/>
      <c r="N646" s="193"/>
      <c r="O646" s="35"/>
      <c r="P646" s="1"/>
      <c r="Q646" s="21"/>
    </row>
    <row r="647" spans="6:17" x14ac:dyDescent="0.2">
      <c r="F647" s="1"/>
      <c r="G647" s="507"/>
      <c r="H647" s="15" t="e">
        <v>#N/A</v>
      </c>
      <c r="I647" s="1"/>
      <c r="J647" s="15" t="e">
        <v>#N/A</v>
      </c>
      <c r="K647" s="193" t="e">
        <f>J647/L647</f>
        <v>#N/A</v>
      </c>
      <c r="L647" s="508" t="s">
        <v>278</v>
      </c>
      <c r="M647" s="508"/>
      <c r="N647" s="193">
        <f>IF(ISERROR(K647),0,K647)</f>
        <v>0</v>
      </c>
      <c r="O647" s="192">
        <f>IF(N647&lt;0.00001,O645,N647)</f>
        <v>0</v>
      </c>
      <c r="P647" s="192">
        <f>IF(Q647&lt;0.00001,P645,Q647)</f>
        <v>0</v>
      </c>
      <c r="Q647" s="21">
        <f>IF(ISERROR(J647),0,J647)</f>
        <v>0</v>
      </c>
    </row>
    <row r="648" spans="6:17" x14ac:dyDescent="0.2">
      <c r="F648" s="1"/>
      <c r="G648" s="507"/>
      <c r="H648" s="14"/>
      <c r="I648" s="1"/>
      <c r="J648" s="147"/>
      <c r="K648" s="193"/>
      <c r="L648" s="1"/>
      <c r="M648" s="1"/>
      <c r="N648" s="193"/>
      <c r="O648" s="192"/>
      <c r="P648" s="1"/>
      <c r="Q648" s="21"/>
    </row>
    <row r="649" spans="6:17" x14ac:dyDescent="0.2">
      <c r="F649" s="1"/>
      <c r="G649" s="507"/>
      <c r="H649" s="15" t="e">
        <v>#N/A</v>
      </c>
      <c r="I649" s="1"/>
      <c r="J649" s="15" t="e">
        <v>#N/A</v>
      </c>
      <c r="K649" s="193" t="e">
        <f>J649/L649</f>
        <v>#N/A</v>
      </c>
      <c r="L649" s="508" t="s">
        <v>278</v>
      </c>
      <c r="M649" s="508"/>
      <c r="N649" s="193">
        <f>IF(ISERROR(K649),0,K649)</f>
        <v>0</v>
      </c>
      <c r="O649" s="35">
        <f>IF(N649&lt;0.00001,O647,N649)</f>
        <v>0</v>
      </c>
      <c r="P649" s="192">
        <f>IF(Q649&lt;0.00001,P647,Q649)</f>
        <v>0</v>
      </c>
      <c r="Q649" s="21">
        <f>IF(ISERROR(J649),0,J649)</f>
        <v>0</v>
      </c>
    </row>
    <row r="650" spans="6:17" x14ac:dyDescent="0.2">
      <c r="F650" s="1"/>
      <c r="G650" s="507"/>
      <c r="H650" s="14"/>
      <c r="I650" s="1"/>
      <c r="J650" s="147"/>
      <c r="K650" s="193"/>
      <c r="L650" s="1"/>
      <c r="M650" s="1"/>
      <c r="N650" s="193"/>
      <c r="O650" s="192"/>
      <c r="P650" s="1"/>
      <c r="Q650" s="21"/>
    </row>
    <row r="651" spans="6:17" x14ac:dyDescent="0.2">
      <c r="F651" s="1"/>
      <c r="G651" s="507"/>
      <c r="H651" s="15" t="e">
        <v>#N/A</v>
      </c>
      <c r="I651" s="1"/>
      <c r="J651" s="15" t="e">
        <v>#N/A</v>
      </c>
      <c r="K651" s="193" t="e">
        <f>J651/L651</f>
        <v>#N/A</v>
      </c>
      <c r="L651" s="508" t="s">
        <v>278</v>
      </c>
      <c r="M651" s="508"/>
      <c r="N651" s="193">
        <f>IF(ISERROR(K651),0,K651)</f>
        <v>0</v>
      </c>
      <c r="O651" s="192">
        <f>IF(N651&lt;0.00001,O649,N651)</f>
        <v>0</v>
      </c>
      <c r="P651" s="192">
        <f>IF(Q651&lt;0.00001,P649,Q651)</f>
        <v>0</v>
      </c>
      <c r="Q651" s="21">
        <f>IF(ISERROR(J651),0,J651)</f>
        <v>0</v>
      </c>
    </row>
    <row r="652" spans="6:17" x14ac:dyDescent="0.2">
      <c r="F652" s="1"/>
      <c r="G652" s="507"/>
      <c r="H652" s="14"/>
      <c r="I652" s="1"/>
      <c r="J652" s="147"/>
      <c r="K652" s="193"/>
      <c r="L652" s="1"/>
      <c r="M652" s="1"/>
      <c r="N652" s="193"/>
      <c r="O652" s="35"/>
      <c r="P652" s="1"/>
      <c r="Q652" s="21"/>
    </row>
    <row r="653" spans="6:17" x14ac:dyDescent="0.2">
      <c r="F653" s="1"/>
      <c r="G653" s="507"/>
      <c r="H653" s="15" t="e">
        <v>#N/A</v>
      </c>
      <c r="I653" s="1"/>
      <c r="J653" s="15" t="e">
        <v>#N/A</v>
      </c>
      <c r="K653" s="193" t="e">
        <f>J653/L653</f>
        <v>#N/A</v>
      </c>
      <c r="L653" s="508" t="s">
        <v>278</v>
      </c>
      <c r="M653" s="508"/>
      <c r="N653" s="193">
        <f>IF(ISERROR(K653),0,K653)</f>
        <v>0</v>
      </c>
      <c r="O653" s="192">
        <f>IF(N653&lt;0.00001,O651,N653)</f>
        <v>0</v>
      </c>
      <c r="P653" s="192">
        <f>IF(Q653&lt;0.00001,P651,Q653)</f>
        <v>0</v>
      </c>
      <c r="Q653" s="21">
        <f>IF(ISERROR(J653),0,J653)</f>
        <v>0</v>
      </c>
    </row>
    <row r="654" spans="6:17" x14ac:dyDescent="0.2">
      <c r="F654" s="1"/>
      <c r="G654" s="1"/>
      <c r="H654" s="14"/>
      <c r="I654" s="1"/>
      <c r="J654" s="147"/>
      <c r="K654" s="1"/>
      <c r="L654" s="1"/>
      <c r="M654" s="1"/>
      <c r="N654" s="1"/>
      <c r="O654" s="6"/>
      <c r="P654" s="1"/>
    </row>
    <row r="655" spans="6:17" x14ac:dyDescent="0.2">
      <c r="F655" s="1"/>
      <c r="G655" s="231" t="s">
        <v>275</v>
      </c>
      <c r="H655" s="179" t="e">
        <f>VLOOKUP(G622,Data!$A$3:$BE$35,10,FALSE)</f>
        <v>#VALUE!</v>
      </c>
      <c r="I655" s="232" t="s">
        <v>274</v>
      </c>
      <c r="J655" s="181">
        <f>VLOOKUP(G622,Data!$A$3:$BE$35,14,FALSE)</f>
        <v>0</v>
      </c>
      <c r="K655" s="1"/>
      <c r="L655" s="321"/>
      <c r="M655" s="321"/>
      <c r="N655" s="321"/>
      <c r="O655" s="321"/>
      <c r="P655" s="1"/>
    </row>
    <row r="656" spans="6:17" x14ac:dyDescent="0.2">
      <c r="F656" s="1"/>
      <c r="G656" s="1"/>
      <c r="H656" s="1"/>
      <c r="I656" s="1"/>
      <c r="J656" s="147"/>
      <c r="K656" s="1"/>
      <c r="L656" s="1"/>
      <c r="M656" s="1"/>
      <c r="N656" s="1"/>
      <c r="O656" s="1"/>
      <c r="P656" s="1"/>
    </row>
    <row r="657" spans="6:16" x14ac:dyDescent="0.2">
      <c r="F657" s="1"/>
      <c r="G657" s="1"/>
      <c r="H657" s="1"/>
      <c r="I657" s="1"/>
      <c r="J657" s="147"/>
      <c r="K657" s="1"/>
      <c r="L657" s="1"/>
      <c r="M657" s="1"/>
      <c r="N657" s="1"/>
      <c r="O657" s="1"/>
      <c r="P657" s="1"/>
    </row>
    <row r="658" spans="6:16" x14ac:dyDescent="0.2">
      <c r="F658" s="1"/>
      <c r="G658" s="1"/>
      <c r="H658" s="14"/>
      <c r="I658" s="1"/>
      <c r="J658" s="1"/>
      <c r="K658" s="1"/>
      <c r="L658" s="1"/>
      <c r="M658" s="1"/>
      <c r="N658" s="1"/>
      <c r="O658" s="1"/>
      <c r="P658" s="1"/>
    </row>
    <row r="659" spans="6:16" ht="14.25" x14ac:dyDescent="0.2">
      <c r="F659" s="1"/>
      <c r="G659" s="1"/>
      <c r="H659" s="35">
        <f>P653</f>
        <v>0</v>
      </c>
      <c r="I659" s="6" t="s">
        <v>109</v>
      </c>
      <c r="J659" s="187">
        <f ca="1">TODAY()</f>
        <v>42845</v>
      </c>
      <c r="K659" s="505" t="e">
        <f>VLOOKUP(G622,Data!$A$3:$BE$35,53,FALSE)</f>
        <v>#DIV/0!</v>
      </c>
      <c r="L659" s="506"/>
      <c r="M659" s="506"/>
      <c r="N659" s="8"/>
      <c r="O659" s="1"/>
      <c r="P659" s="1"/>
    </row>
    <row r="660" spans="6:16" ht="14.25" x14ac:dyDescent="0.2">
      <c r="F660" s="1"/>
      <c r="G660" s="1"/>
      <c r="H660" s="1"/>
      <c r="I660" s="1"/>
      <c r="J660" s="187"/>
      <c r="K660" s="138" t="e">
        <f>K659</f>
        <v>#DIV/0!</v>
      </c>
      <c r="L660" s="1"/>
      <c r="M660" s="1"/>
      <c r="N660" s="8"/>
      <c r="O660" s="1"/>
      <c r="P660" s="1"/>
    </row>
    <row r="661" spans="6:16" ht="14.25" x14ac:dyDescent="0.2">
      <c r="F661" s="1"/>
      <c r="G661" s="1"/>
      <c r="H661" s="305">
        <f>O653</f>
        <v>0</v>
      </c>
      <c r="I661" s="6" t="s">
        <v>101</v>
      </c>
      <c r="J661" s="187">
        <f ca="1">TODAY()</f>
        <v>42845</v>
      </c>
      <c r="K661" s="510" t="str">
        <f>VLOOKUP(H661,$AV$8:$AW$311,2,TRUE)</f>
        <v>(no data)</v>
      </c>
      <c r="L661" s="510"/>
      <c r="M661" s="510"/>
      <c r="N661" s="8"/>
      <c r="O661" s="6"/>
      <c r="P661" s="1"/>
    </row>
    <row r="662" spans="6:16" x14ac:dyDescent="0.2">
      <c r="F662" s="1"/>
      <c r="G662" s="6"/>
      <c r="H662" s="1"/>
      <c r="I662" s="1"/>
      <c r="J662" s="1"/>
      <c r="K662" s="1"/>
      <c r="L662" s="1"/>
      <c r="M662" s="1"/>
      <c r="N662" s="1"/>
      <c r="O662" s="35"/>
      <c r="P662" s="1"/>
    </row>
    <row r="663" spans="6:16" x14ac:dyDescent="0.2">
      <c r="F663" s="1"/>
      <c r="G663" s="1"/>
      <c r="H663" s="1"/>
      <c r="I663" s="1"/>
      <c r="J663" s="1"/>
      <c r="K663" s="1"/>
      <c r="L663" s="1"/>
      <c r="M663" s="1"/>
      <c r="N663" s="1"/>
      <c r="O663" s="6"/>
      <c r="P663" s="1"/>
    </row>
    <row r="665" spans="6:16" x14ac:dyDescent="0.2">
      <c r="F665" s="1"/>
      <c r="G665" s="12"/>
      <c r="H665" s="1"/>
      <c r="I665" s="1"/>
      <c r="J665" s="1"/>
      <c r="K665" s="1"/>
      <c r="L665" s="1"/>
      <c r="M665" s="1"/>
      <c r="N665" s="1"/>
      <c r="O665" s="1"/>
      <c r="P665" s="8"/>
    </row>
    <row r="666" spans="6:16" x14ac:dyDescent="0.2">
      <c r="F666" s="1"/>
      <c r="G666" s="12"/>
      <c r="H666" s="1"/>
      <c r="I666" s="1"/>
      <c r="J666" s="1"/>
      <c r="K666" s="1"/>
      <c r="L666" s="1"/>
      <c r="M666" s="1"/>
      <c r="N666" s="1"/>
      <c r="O666" s="1"/>
      <c r="P666" s="8"/>
    </row>
    <row r="667" spans="6:16" x14ac:dyDescent="0.2">
      <c r="F667" s="1"/>
      <c r="G667" s="456" t="str">
        <f>Data!BE12</f>
        <v>Result 4 - Please describe the intended result…</v>
      </c>
      <c r="H667" s="456"/>
      <c r="I667" s="456"/>
      <c r="J667" s="456"/>
      <c r="K667" s="456"/>
      <c r="L667" s="456"/>
      <c r="M667" s="456"/>
      <c r="N667" s="456"/>
      <c r="O667" s="456"/>
      <c r="P667" s="8"/>
    </row>
    <row r="668" spans="6:16" x14ac:dyDescent="0.2">
      <c r="F668" s="1"/>
      <c r="G668" s="456"/>
      <c r="H668" s="456"/>
      <c r="I668" s="456"/>
      <c r="J668" s="456"/>
      <c r="K668" s="456"/>
      <c r="L668" s="456"/>
      <c r="M668" s="456"/>
      <c r="N668" s="456"/>
      <c r="O668" s="456"/>
      <c r="P668" s="8"/>
    </row>
    <row r="669" spans="6:16" x14ac:dyDescent="0.2">
      <c r="F669" s="1"/>
      <c r="G669" s="456"/>
      <c r="H669" s="456"/>
      <c r="I669" s="456"/>
      <c r="J669" s="456"/>
      <c r="K669" s="456"/>
      <c r="L669" s="456"/>
      <c r="M669" s="456"/>
      <c r="N669" s="456"/>
      <c r="O669" s="456"/>
      <c r="P669" s="8"/>
    </row>
    <row r="670" spans="6:16" x14ac:dyDescent="0.2">
      <c r="F670" s="1"/>
      <c r="G670" s="1"/>
      <c r="H670" s="1"/>
      <c r="I670" s="1"/>
      <c r="J670" s="1"/>
      <c r="K670" s="1"/>
      <c r="L670" s="1"/>
      <c r="M670" s="1"/>
      <c r="N670" s="1"/>
      <c r="O670" s="1"/>
      <c r="P670" s="8"/>
    </row>
    <row r="671" spans="6:16" x14ac:dyDescent="0.2">
      <c r="F671" s="1"/>
      <c r="G671" s="100" t="s">
        <v>38</v>
      </c>
      <c r="H671" s="491" t="str">
        <f>VLOOKUP(G671,Data!$A$3:$B$35,2,FALSE)</f>
        <v>please provide a definition of the indicator…</v>
      </c>
      <c r="I671" s="491"/>
      <c r="J671" s="491"/>
      <c r="K671" s="491"/>
      <c r="L671" s="491"/>
      <c r="M671" s="491"/>
      <c r="N671" s="491"/>
      <c r="O671" s="491"/>
      <c r="P671" s="8"/>
    </row>
    <row r="672" spans="6:16" x14ac:dyDescent="0.2">
      <c r="F672" s="1"/>
      <c r="G672" s="6"/>
      <c r="H672" s="1"/>
      <c r="I672" s="14"/>
      <c r="J672" s="1"/>
      <c r="K672" s="1"/>
      <c r="L672" s="1"/>
      <c r="M672" s="4"/>
      <c r="N672" s="148"/>
      <c r="O672" s="148"/>
      <c r="P672" s="8"/>
    </row>
    <row r="673" spans="6:17" x14ac:dyDescent="0.2">
      <c r="F673" s="1"/>
      <c r="G673" s="6"/>
      <c r="H673" s="1" t="s">
        <v>223</v>
      </c>
      <c r="I673" s="185">
        <f>VLOOKUP(G671,Data!$A$3:$BE$35,18,FALSE)</f>
        <v>0</v>
      </c>
      <c r="J673" s="1"/>
      <c r="K673" s="1"/>
      <c r="L673" s="6"/>
      <c r="M673" s="4"/>
      <c r="N673" s="148"/>
      <c r="O673" s="148"/>
      <c r="P673" s="8"/>
    </row>
    <row r="674" spans="6:17" x14ac:dyDescent="0.2">
      <c r="F674" s="1"/>
      <c r="G674" s="6"/>
      <c r="H674" s="1"/>
      <c r="I674" s="14"/>
      <c r="J674" s="1"/>
      <c r="K674" s="1"/>
      <c r="L674" s="1"/>
      <c r="M674" s="1"/>
      <c r="N674" s="147"/>
      <c r="O674" s="147"/>
      <c r="P674" s="8"/>
    </row>
    <row r="675" spans="6:17" x14ac:dyDescent="0.2">
      <c r="F675" s="1"/>
      <c r="G675" s="6"/>
      <c r="H675" s="1" t="s">
        <v>224</v>
      </c>
      <c r="I675" s="14"/>
      <c r="J675" s="156" t="str">
        <f>VLOOKUP(G671,Data!$A$3:$BE$35,20,FALSE)</f>
        <v>Please Select</v>
      </c>
      <c r="K675" s="1"/>
      <c r="L675" s="1"/>
      <c r="M675" s="321"/>
      <c r="N675" s="321"/>
      <c r="O675" s="147"/>
      <c r="P675" s="8"/>
    </row>
    <row r="676" spans="6:17" x14ac:dyDescent="0.2">
      <c r="F676" s="1"/>
      <c r="G676" s="6"/>
      <c r="H676" s="1"/>
      <c r="I676" s="14"/>
      <c r="J676" s="1"/>
      <c r="K676" s="1"/>
      <c r="L676" s="1"/>
      <c r="M676" s="1"/>
      <c r="N676" s="147"/>
      <c r="O676" s="147"/>
      <c r="P676" s="8"/>
    </row>
    <row r="677" spans="6:17" x14ac:dyDescent="0.2">
      <c r="F677" s="1"/>
      <c r="G677" s="6"/>
      <c r="H677" s="1" t="s">
        <v>269</v>
      </c>
      <c r="I677" s="1"/>
      <c r="J677" s="1"/>
      <c r="K677" s="185">
        <f>VLOOKUP(G671,Data!$A$3:$BE$35,19,FALSE)</f>
        <v>0</v>
      </c>
      <c r="L677" s="1"/>
      <c r="M677" s="1"/>
      <c r="N677" s="147"/>
      <c r="O677" s="147"/>
      <c r="P677" s="8"/>
    </row>
    <row r="678" spans="6:17" x14ac:dyDescent="0.2">
      <c r="F678" s="1"/>
      <c r="G678" s="6"/>
      <c r="H678" s="1"/>
      <c r="I678" s="14"/>
      <c r="J678" s="1"/>
      <c r="K678" s="1"/>
      <c r="L678" s="1"/>
      <c r="M678" s="1"/>
      <c r="N678" s="147"/>
      <c r="O678" s="147"/>
      <c r="P678" s="8"/>
    </row>
    <row r="679" spans="6:17" x14ac:dyDescent="0.2">
      <c r="F679" s="1"/>
      <c r="G679" s="6"/>
      <c r="H679" s="1" t="s">
        <v>272</v>
      </c>
      <c r="I679" s="14"/>
      <c r="J679" s="29" t="s">
        <v>190</v>
      </c>
      <c r="K679" s="1"/>
      <c r="L679" s="1"/>
      <c r="M679" s="1"/>
      <c r="N679" s="147"/>
      <c r="O679" s="147"/>
      <c r="P679" s="8"/>
    </row>
    <row r="680" spans="6:17" x14ac:dyDescent="0.2">
      <c r="F680" s="1"/>
      <c r="G680" s="6"/>
      <c r="H680" s="182" t="s">
        <v>14</v>
      </c>
      <c r="I680" s="180"/>
      <c r="J680" s="182" t="s">
        <v>276</v>
      </c>
      <c r="K680" s="12"/>
      <c r="L680" s="503" t="s">
        <v>277</v>
      </c>
      <c r="M680" s="503"/>
      <c r="N680" s="147"/>
      <c r="O680" s="147"/>
      <c r="P680" s="8"/>
    </row>
    <row r="681" spans="6:17" x14ac:dyDescent="0.2">
      <c r="F681" s="1"/>
      <c r="G681" s="6"/>
      <c r="H681" s="1"/>
      <c r="I681" s="14"/>
      <c r="J681" s="1"/>
      <c r="K681" s="1"/>
      <c r="L681" s="1"/>
      <c r="M681" s="1"/>
      <c r="N681" s="147"/>
      <c r="O681" s="147"/>
      <c r="P681" s="8"/>
    </row>
    <row r="682" spans="6:17" x14ac:dyDescent="0.2">
      <c r="F682" s="1"/>
      <c r="G682" s="231" t="s">
        <v>281</v>
      </c>
      <c r="H682" s="179" t="str">
        <f>VLOOKUP(G671,Data!$A$3:$BE$35,8,FALSE)</f>
        <v>(dd.mm.yyyy)</v>
      </c>
      <c r="I682" s="232" t="s">
        <v>280</v>
      </c>
      <c r="J682" s="181">
        <f>VLOOKUP(G671,Data!$A$3:$BE$35,13,FALSE)</f>
        <v>0</v>
      </c>
      <c r="K682" s="1"/>
      <c r="L682" s="502" t="s">
        <v>284</v>
      </c>
      <c r="M682" s="502"/>
      <c r="N682" s="36"/>
      <c r="O682" s="36"/>
      <c r="P682" s="8"/>
    </row>
    <row r="683" spans="6:17" x14ac:dyDescent="0.2">
      <c r="F683" s="1"/>
      <c r="G683" s="507" t="s">
        <v>100</v>
      </c>
      <c r="H683" s="147"/>
      <c r="I683" s="14"/>
      <c r="J683" s="1"/>
      <c r="K683" s="1"/>
      <c r="L683" s="1"/>
      <c r="M683" s="1"/>
      <c r="N683" s="175"/>
      <c r="O683" s="175"/>
      <c r="P683" s="8"/>
    </row>
    <row r="684" spans="6:17" x14ac:dyDescent="0.2">
      <c r="F684" s="1"/>
      <c r="G684" s="507"/>
      <c r="H684" s="15" t="e">
        <v>#N/A</v>
      </c>
      <c r="I684" s="1"/>
      <c r="J684" s="15" t="e">
        <v>#N/A</v>
      </c>
      <c r="K684" s="193" t="e">
        <f>J684/L684</f>
        <v>#N/A</v>
      </c>
      <c r="L684" s="508" t="s">
        <v>278</v>
      </c>
      <c r="M684" s="508"/>
      <c r="N684" s="193">
        <f>IF(ISERROR(K684),0,K684)</f>
        <v>0</v>
      </c>
      <c r="O684" s="192">
        <f>N684</f>
        <v>0</v>
      </c>
      <c r="P684" s="192">
        <f>Q684</f>
        <v>0</v>
      </c>
      <c r="Q684" s="21">
        <f>IF(ISERROR(J684),0,J684)</f>
        <v>0</v>
      </c>
    </row>
    <row r="685" spans="6:17" x14ac:dyDescent="0.2">
      <c r="F685" s="1"/>
      <c r="G685" s="507"/>
      <c r="H685" s="147"/>
      <c r="I685" s="1"/>
      <c r="J685" s="1"/>
      <c r="K685" s="193"/>
      <c r="L685" s="1"/>
      <c r="M685" s="1"/>
      <c r="N685" s="193"/>
      <c r="O685" s="192"/>
      <c r="P685" s="8"/>
      <c r="Q685" s="21"/>
    </row>
    <row r="686" spans="6:17" x14ac:dyDescent="0.2">
      <c r="F686" s="1"/>
      <c r="G686" s="507"/>
      <c r="H686" s="15" t="e">
        <v>#N/A</v>
      </c>
      <c r="I686" s="1"/>
      <c r="J686" s="15" t="e">
        <v>#N/A</v>
      </c>
      <c r="K686" s="193" t="e">
        <f>J686/L686</f>
        <v>#N/A</v>
      </c>
      <c r="L686" s="508" t="s">
        <v>278</v>
      </c>
      <c r="M686" s="508"/>
      <c r="N686" s="193">
        <f>IF(ISERROR(K686),0,K686)</f>
        <v>0</v>
      </c>
      <c r="O686" s="35">
        <f>IF(N686&lt;0.00001,O684,N686)</f>
        <v>0</v>
      </c>
      <c r="P686" s="192">
        <f>IF(Q686&lt;0.00001,P684,Q686)</f>
        <v>0</v>
      </c>
      <c r="Q686" s="21">
        <f>IF(ISERROR(J686),0,J686)</f>
        <v>0</v>
      </c>
    </row>
    <row r="687" spans="6:17" x14ac:dyDescent="0.2">
      <c r="F687" s="1"/>
      <c r="G687" s="507"/>
      <c r="H687" s="147"/>
      <c r="I687" s="1"/>
      <c r="J687" s="1"/>
      <c r="K687" s="193"/>
      <c r="L687" s="1"/>
      <c r="M687" s="1"/>
      <c r="N687" s="193"/>
      <c r="O687" s="192"/>
      <c r="P687" s="8"/>
      <c r="Q687" s="21"/>
    </row>
    <row r="688" spans="6:17" x14ac:dyDescent="0.2">
      <c r="F688" s="1"/>
      <c r="G688" s="507"/>
      <c r="H688" s="15" t="e">
        <v>#N/A</v>
      </c>
      <c r="I688" s="1"/>
      <c r="J688" s="15" t="e">
        <v>#N/A</v>
      </c>
      <c r="K688" s="193" t="e">
        <f>J688/L688</f>
        <v>#N/A</v>
      </c>
      <c r="L688" s="508" t="s">
        <v>278</v>
      </c>
      <c r="M688" s="508"/>
      <c r="N688" s="193">
        <f>IF(ISERROR(K688),0,K688)</f>
        <v>0</v>
      </c>
      <c r="O688" s="192">
        <f>IF(N688&lt;0.00001,O686,N688)</f>
        <v>0</v>
      </c>
      <c r="P688" s="192">
        <f>IF(Q688&lt;0.00001,P686,Q688)</f>
        <v>0</v>
      </c>
      <c r="Q688" s="21">
        <f>IF(ISERROR(J688),0,J688)</f>
        <v>0</v>
      </c>
    </row>
    <row r="689" spans="6:17" x14ac:dyDescent="0.2">
      <c r="F689" s="1"/>
      <c r="G689" s="507"/>
      <c r="H689" s="147"/>
      <c r="I689" s="1"/>
      <c r="J689" s="1"/>
      <c r="K689" s="193"/>
      <c r="L689" s="1"/>
      <c r="M689" s="1"/>
      <c r="N689" s="193"/>
      <c r="O689" s="35"/>
      <c r="P689" s="8"/>
      <c r="Q689" s="21"/>
    </row>
    <row r="690" spans="6:17" x14ac:dyDescent="0.2">
      <c r="F690" s="1"/>
      <c r="G690" s="507"/>
      <c r="H690" s="15" t="e">
        <v>#N/A</v>
      </c>
      <c r="I690" s="1"/>
      <c r="J690" s="15" t="e">
        <v>#N/A</v>
      </c>
      <c r="K690" s="193" t="e">
        <f>J690/L690</f>
        <v>#N/A</v>
      </c>
      <c r="L690" s="508" t="s">
        <v>278</v>
      </c>
      <c r="M690" s="508"/>
      <c r="N690" s="193">
        <f>IF(ISERROR(K690),0,K690)</f>
        <v>0</v>
      </c>
      <c r="O690" s="192">
        <f>IF(N690&lt;0.00001,O688,N690)</f>
        <v>0</v>
      </c>
      <c r="P690" s="192">
        <f>IF(Q690&lt;0.00001,P688,Q690)</f>
        <v>0</v>
      </c>
      <c r="Q690" s="21">
        <f>IF(ISERROR(J690),0,J690)</f>
        <v>0</v>
      </c>
    </row>
    <row r="691" spans="6:17" x14ac:dyDescent="0.2">
      <c r="F691" s="1"/>
      <c r="G691" s="507"/>
      <c r="H691" s="14"/>
      <c r="I691" s="1"/>
      <c r="J691" s="147"/>
      <c r="K691" s="193"/>
      <c r="L691" s="1"/>
      <c r="M691" s="1"/>
      <c r="N691" s="193"/>
      <c r="O691" s="192"/>
      <c r="P691" s="8"/>
      <c r="Q691" s="21"/>
    </row>
    <row r="692" spans="6:17" x14ac:dyDescent="0.2">
      <c r="F692" s="1"/>
      <c r="G692" s="507"/>
      <c r="H692" s="15" t="e">
        <v>#N/A</v>
      </c>
      <c r="I692" s="1"/>
      <c r="J692" s="15" t="e">
        <v>#N/A</v>
      </c>
      <c r="K692" s="193" t="e">
        <f>J692/L692</f>
        <v>#N/A</v>
      </c>
      <c r="L692" s="508" t="s">
        <v>278</v>
      </c>
      <c r="M692" s="508"/>
      <c r="N692" s="193">
        <f>IF(ISERROR(K692),0,K692)</f>
        <v>0</v>
      </c>
      <c r="O692" s="35">
        <f>IF(N692&lt;0.00001,O690,N692)</f>
        <v>0</v>
      </c>
      <c r="P692" s="192">
        <f>IF(Q692&lt;0.00001,P690,Q692)</f>
        <v>0</v>
      </c>
      <c r="Q692" s="21">
        <f>IF(ISERROR(J692),0,J692)</f>
        <v>0</v>
      </c>
    </row>
    <row r="693" spans="6:17" x14ac:dyDescent="0.2">
      <c r="F693" s="1"/>
      <c r="G693" s="507"/>
      <c r="H693" s="14"/>
      <c r="I693" s="1"/>
      <c r="J693" s="147"/>
      <c r="K693" s="193"/>
      <c r="L693" s="1"/>
      <c r="M693" s="1"/>
      <c r="N693" s="193"/>
      <c r="O693" s="192"/>
      <c r="P693" s="1"/>
      <c r="Q693" s="21"/>
    </row>
    <row r="694" spans="6:17" x14ac:dyDescent="0.2">
      <c r="F694" s="1"/>
      <c r="G694" s="507"/>
      <c r="H694" s="15" t="e">
        <v>#N/A</v>
      </c>
      <c r="I694" s="1"/>
      <c r="J694" s="15" t="e">
        <v>#N/A</v>
      </c>
      <c r="K694" s="193" t="e">
        <f>J694/L694</f>
        <v>#N/A</v>
      </c>
      <c r="L694" s="508" t="s">
        <v>278</v>
      </c>
      <c r="M694" s="508"/>
      <c r="N694" s="193">
        <f>IF(ISERROR(K694),0,K694)</f>
        <v>0</v>
      </c>
      <c r="O694" s="192">
        <f>IF(N694&lt;0.00001,O692,N694)</f>
        <v>0</v>
      </c>
      <c r="P694" s="192">
        <f>IF(Q694&lt;0.00001,P692,Q694)</f>
        <v>0</v>
      </c>
      <c r="Q694" s="21">
        <f>IF(ISERROR(J694),0,J694)</f>
        <v>0</v>
      </c>
    </row>
    <row r="695" spans="6:17" x14ac:dyDescent="0.2">
      <c r="F695" s="1"/>
      <c r="G695" s="507"/>
      <c r="H695" s="14"/>
      <c r="I695" s="1"/>
      <c r="J695" s="147"/>
      <c r="K695" s="193"/>
      <c r="L695" s="1"/>
      <c r="M695" s="1"/>
      <c r="N695" s="193"/>
      <c r="O695" s="35"/>
      <c r="P695" s="1"/>
      <c r="Q695" s="21"/>
    </row>
    <row r="696" spans="6:17" x14ac:dyDescent="0.2">
      <c r="F696" s="1"/>
      <c r="G696" s="507"/>
      <c r="H696" s="15" t="e">
        <v>#N/A</v>
      </c>
      <c r="I696" s="1"/>
      <c r="J696" s="15" t="e">
        <v>#N/A</v>
      </c>
      <c r="K696" s="193" t="e">
        <f>J696/L696</f>
        <v>#N/A</v>
      </c>
      <c r="L696" s="508" t="s">
        <v>278</v>
      </c>
      <c r="M696" s="508"/>
      <c r="N696" s="193">
        <f>IF(ISERROR(K696),0,K696)</f>
        <v>0</v>
      </c>
      <c r="O696" s="192">
        <f>IF(N696&lt;0.00001,O694,N696)</f>
        <v>0</v>
      </c>
      <c r="P696" s="192">
        <f>IF(Q696&lt;0.00001,P694,Q696)</f>
        <v>0</v>
      </c>
      <c r="Q696" s="21">
        <f>IF(ISERROR(J696),0,J696)</f>
        <v>0</v>
      </c>
    </row>
    <row r="697" spans="6:17" x14ac:dyDescent="0.2">
      <c r="F697" s="1"/>
      <c r="G697" s="507"/>
      <c r="H697" s="14"/>
      <c r="I697" s="1"/>
      <c r="J697" s="147"/>
      <c r="K697" s="193"/>
      <c r="L697" s="1"/>
      <c r="M697" s="1"/>
      <c r="N697" s="193"/>
      <c r="O697" s="192"/>
      <c r="P697" s="1"/>
      <c r="Q697" s="21"/>
    </row>
    <row r="698" spans="6:17" x14ac:dyDescent="0.2">
      <c r="F698" s="1"/>
      <c r="G698" s="507"/>
      <c r="H698" s="15" t="e">
        <v>#N/A</v>
      </c>
      <c r="I698" s="1"/>
      <c r="J698" s="15" t="e">
        <v>#N/A</v>
      </c>
      <c r="K698" s="193" t="e">
        <f>J698/L698</f>
        <v>#N/A</v>
      </c>
      <c r="L698" s="508" t="s">
        <v>278</v>
      </c>
      <c r="M698" s="508"/>
      <c r="N698" s="193">
        <f>IF(ISERROR(K698),0,K698)</f>
        <v>0</v>
      </c>
      <c r="O698" s="35">
        <f>IF(N698&lt;0.00001,O696,N698)</f>
        <v>0</v>
      </c>
      <c r="P698" s="192">
        <f>IF(Q698&lt;0.00001,P696,Q698)</f>
        <v>0</v>
      </c>
      <c r="Q698" s="21">
        <f>IF(ISERROR(J698),0,J698)</f>
        <v>0</v>
      </c>
    </row>
    <row r="699" spans="6:17" x14ac:dyDescent="0.2">
      <c r="F699" s="1"/>
      <c r="G699" s="507"/>
      <c r="H699" s="14"/>
      <c r="I699" s="1"/>
      <c r="J699" s="234"/>
      <c r="K699" s="193"/>
      <c r="L699" s="1"/>
      <c r="M699" s="1"/>
      <c r="N699" s="193"/>
      <c r="O699" s="192"/>
      <c r="P699" s="1"/>
      <c r="Q699" s="21"/>
    </row>
    <row r="700" spans="6:17" x14ac:dyDescent="0.2">
      <c r="F700" s="1"/>
      <c r="G700" s="507"/>
      <c r="H700" s="15" t="e">
        <v>#N/A</v>
      </c>
      <c r="I700" s="1"/>
      <c r="J700" s="15" t="e">
        <v>#N/A</v>
      </c>
      <c r="K700" s="193" t="e">
        <f>J700/L700</f>
        <v>#N/A</v>
      </c>
      <c r="L700" s="508" t="s">
        <v>278</v>
      </c>
      <c r="M700" s="508"/>
      <c r="N700" s="193">
        <f>IF(ISERROR(K700),0,K700)</f>
        <v>0</v>
      </c>
      <c r="O700" s="192">
        <f>IF(N700&lt;0.00001,O698,N700)</f>
        <v>0</v>
      </c>
      <c r="P700" s="192">
        <f>IF(Q700&lt;0.00001,P698,Q700)</f>
        <v>0</v>
      </c>
      <c r="Q700" s="21">
        <f>IF(ISERROR(J700),0,J700)</f>
        <v>0</v>
      </c>
    </row>
    <row r="701" spans="6:17" x14ac:dyDescent="0.2">
      <c r="F701" s="1"/>
      <c r="G701" s="507"/>
      <c r="H701" s="14"/>
      <c r="I701" s="1"/>
      <c r="J701" s="147"/>
      <c r="K701" s="193"/>
      <c r="L701" s="1"/>
      <c r="M701" s="1"/>
      <c r="N701" s="193"/>
      <c r="O701" s="35"/>
      <c r="P701" s="1"/>
      <c r="Q701" s="21"/>
    </row>
    <row r="702" spans="6:17" x14ac:dyDescent="0.2">
      <c r="F702" s="1"/>
      <c r="G702" s="507"/>
      <c r="H702" s="15" t="e">
        <v>#N/A</v>
      </c>
      <c r="I702" s="1"/>
      <c r="J702" s="15" t="e">
        <v>#N/A</v>
      </c>
      <c r="K702" s="193" t="e">
        <f>J702/L702</f>
        <v>#N/A</v>
      </c>
      <c r="L702" s="508" t="s">
        <v>278</v>
      </c>
      <c r="M702" s="508"/>
      <c r="N702" s="193">
        <f>IF(ISERROR(K702),0,K702)</f>
        <v>0</v>
      </c>
      <c r="O702" s="192">
        <f>IF(N702&lt;0.00001,O700,N702)</f>
        <v>0</v>
      </c>
      <c r="P702" s="192">
        <f>IF(Q702&lt;0.00001,P700,Q702)</f>
        <v>0</v>
      </c>
      <c r="Q702" s="21">
        <f>IF(ISERROR(J702),0,J702)</f>
        <v>0</v>
      </c>
    </row>
    <row r="703" spans="6:17" x14ac:dyDescent="0.2">
      <c r="F703" s="1"/>
      <c r="G703" s="1"/>
      <c r="H703" s="14"/>
      <c r="I703" s="1"/>
      <c r="J703" s="147"/>
      <c r="K703" s="1"/>
      <c r="L703" s="1"/>
      <c r="M703" s="1"/>
      <c r="N703" s="1"/>
      <c r="O703" s="6"/>
      <c r="P703" s="1"/>
    </row>
    <row r="704" spans="6:17" x14ac:dyDescent="0.2">
      <c r="F704" s="1"/>
      <c r="G704" s="231" t="s">
        <v>275</v>
      </c>
      <c r="H704" s="179" t="e">
        <f>VLOOKUP(G671,Data!$A$3:$BE$35,10,FALSE)</f>
        <v>#VALUE!</v>
      </c>
      <c r="I704" s="232" t="s">
        <v>274</v>
      </c>
      <c r="J704" s="181">
        <f>VLOOKUP(G671,Data!$A$3:$BE$35,14,FALSE)</f>
        <v>0</v>
      </c>
      <c r="K704" s="1"/>
      <c r="L704" s="321"/>
      <c r="M704" s="321"/>
      <c r="N704" s="321"/>
      <c r="O704" s="321"/>
      <c r="P704" s="1"/>
    </row>
    <row r="705" spans="6:16" x14ac:dyDescent="0.2">
      <c r="F705" s="1"/>
      <c r="G705" s="1"/>
      <c r="H705" s="1"/>
      <c r="I705" s="1"/>
      <c r="J705" s="147"/>
      <c r="K705" s="1"/>
      <c r="L705" s="1"/>
      <c r="M705" s="1"/>
      <c r="N705" s="1"/>
      <c r="O705" s="1"/>
      <c r="P705" s="1"/>
    </row>
    <row r="706" spans="6:16" x14ac:dyDescent="0.2">
      <c r="F706" s="1"/>
      <c r="G706" s="1"/>
      <c r="H706" s="1"/>
      <c r="I706" s="1"/>
      <c r="J706" s="147"/>
      <c r="K706" s="1"/>
      <c r="L706" s="1"/>
      <c r="M706" s="1"/>
      <c r="N706" s="1"/>
      <c r="O706" s="1"/>
      <c r="P706" s="1"/>
    </row>
    <row r="707" spans="6:16" x14ac:dyDescent="0.2">
      <c r="F707" s="1"/>
      <c r="G707" s="1"/>
      <c r="H707" s="14"/>
      <c r="I707" s="1"/>
      <c r="J707" s="1"/>
      <c r="K707" s="1"/>
      <c r="L707" s="1"/>
      <c r="M707" s="1"/>
      <c r="N707" s="1"/>
      <c r="O707" s="1"/>
      <c r="P707" s="1"/>
    </row>
    <row r="708" spans="6:16" ht="14.25" x14ac:dyDescent="0.2">
      <c r="F708" s="1"/>
      <c r="G708" s="1"/>
      <c r="H708" s="35">
        <f>P702</f>
        <v>0</v>
      </c>
      <c r="I708" s="6" t="s">
        <v>109</v>
      </c>
      <c r="J708" s="187">
        <f ca="1">TODAY()</f>
        <v>42845</v>
      </c>
      <c r="K708" s="505" t="e">
        <f>VLOOKUP(G671,Data!$A$3:$BE$35,53,FALSE)</f>
        <v>#DIV/0!</v>
      </c>
      <c r="L708" s="506"/>
      <c r="M708" s="506"/>
      <c r="N708" s="8"/>
      <c r="O708" s="1"/>
      <c r="P708" s="1"/>
    </row>
    <row r="709" spans="6:16" ht="14.25" x14ac:dyDescent="0.2">
      <c r="F709" s="1"/>
      <c r="G709" s="1"/>
      <c r="H709" s="1"/>
      <c r="I709" s="1"/>
      <c r="J709" s="187"/>
      <c r="K709" s="138" t="e">
        <f>K708</f>
        <v>#DIV/0!</v>
      </c>
      <c r="L709" s="1"/>
      <c r="M709" s="1"/>
      <c r="N709" s="8"/>
      <c r="O709" s="1"/>
      <c r="P709" s="1"/>
    </row>
    <row r="710" spans="6:16" ht="14.25" x14ac:dyDescent="0.2">
      <c r="F710" s="1"/>
      <c r="G710" s="1"/>
      <c r="H710" s="305">
        <f>O702</f>
        <v>0</v>
      </c>
      <c r="I710" s="6" t="s">
        <v>101</v>
      </c>
      <c r="J710" s="187">
        <f ca="1">TODAY()</f>
        <v>42845</v>
      </c>
      <c r="K710" s="510" t="str">
        <f>VLOOKUP(H710,$AV$8:$AW$311,2,TRUE)</f>
        <v>(no data)</v>
      </c>
      <c r="L710" s="510"/>
      <c r="M710" s="510"/>
      <c r="N710" s="8"/>
      <c r="O710" s="6"/>
      <c r="P710" s="1"/>
    </row>
    <row r="711" spans="6:16" ht="14.25" x14ac:dyDescent="0.2">
      <c r="F711" s="1"/>
      <c r="G711" s="6"/>
      <c r="H711" s="1"/>
      <c r="I711" s="1"/>
      <c r="J711" s="187"/>
      <c r="K711" s="1"/>
      <c r="L711" s="1"/>
      <c r="M711" s="1"/>
      <c r="N711" s="1"/>
      <c r="O711" s="35"/>
      <c r="P711" s="1"/>
    </row>
    <row r="712" spans="6:16" x14ac:dyDescent="0.2">
      <c r="F712" s="1"/>
      <c r="G712" s="1"/>
      <c r="H712" s="1"/>
      <c r="I712" s="1"/>
      <c r="J712" s="1"/>
      <c r="K712" s="1"/>
      <c r="L712" s="1"/>
      <c r="M712" s="1"/>
      <c r="N712" s="1"/>
      <c r="O712" s="6"/>
      <c r="P712" s="1"/>
    </row>
    <row r="714" spans="6:16" x14ac:dyDescent="0.2">
      <c r="F714" s="1"/>
      <c r="G714" s="12"/>
      <c r="H714" s="1"/>
      <c r="I714" s="1"/>
      <c r="J714" s="1"/>
      <c r="K714" s="1"/>
      <c r="L714" s="1"/>
      <c r="M714" s="1"/>
      <c r="N714" s="1"/>
      <c r="O714" s="1"/>
      <c r="P714" s="8"/>
    </row>
    <row r="715" spans="6:16" x14ac:dyDescent="0.2">
      <c r="F715" s="1"/>
      <c r="G715" s="12"/>
      <c r="H715" s="1"/>
      <c r="I715" s="1"/>
      <c r="J715" s="1"/>
      <c r="K715" s="1"/>
      <c r="L715" s="1"/>
      <c r="M715" s="1"/>
      <c r="N715" s="1"/>
      <c r="O715" s="1"/>
      <c r="P715" s="8"/>
    </row>
    <row r="716" spans="6:16" x14ac:dyDescent="0.2">
      <c r="F716" s="1"/>
      <c r="G716" s="456" t="str">
        <f>Data!BE13</f>
        <v>Result 4 - Please describe the intended result…</v>
      </c>
      <c r="H716" s="456"/>
      <c r="I716" s="456"/>
      <c r="J716" s="456"/>
      <c r="K716" s="456"/>
      <c r="L716" s="456"/>
      <c r="M716" s="456"/>
      <c r="N716" s="456"/>
      <c r="O716" s="456"/>
      <c r="P716" s="8"/>
    </row>
    <row r="717" spans="6:16" x14ac:dyDescent="0.2">
      <c r="F717" s="1"/>
      <c r="G717" s="456"/>
      <c r="H717" s="456"/>
      <c r="I717" s="456"/>
      <c r="J717" s="456"/>
      <c r="K717" s="456"/>
      <c r="L717" s="456"/>
      <c r="M717" s="456"/>
      <c r="N717" s="456"/>
      <c r="O717" s="456"/>
      <c r="P717" s="8"/>
    </row>
    <row r="718" spans="6:16" x14ac:dyDescent="0.2">
      <c r="F718" s="1"/>
      <c r="G718" s="456"/>
      <c r="H718" s="456"/>
      <c r="I718" s="456"/>
      <c r="J718" s="456"/>
      <c r="K718" s="456"/>
      <c r="L718" s="456"/>
      <c r="M718" s="456"/>
      <c r="N718" s="456"/>
      <c r="O718" s="456"/>
      <c r="P718" s="8"/>
    </row>
    <row r="719" spans="6:16" x14ac:dyDescent="0.2">
      <c r="F719" s="1"/>
      <c r="G719" s="1"/>
      <c r="H719" s="1"/>
      <c r="I719" s="1"/>
      <c r="J719" s="1"/>
      <c r="K719" s="1"/>
      <c r="L719" s="1"/>
      <c r="M719" s="1"/>
      <c r="N719" s="1"/>
      <c r="O719" s="1"/>
      <c r="P719" s="8"/>
    </row>
    <row r="720" spans="6:16" x14ac:dyDescent="0.2">
      <c r="F720" s="1"/>
      <c r="G720" s="100" t="s">
        <v>39</v>
      </c>
      <c r="H720" s="491" t="str">
        <f>VLOOKUP(G720,Data!$A$3:$B$35,2,FALSE)</f>
        <v>please provide a definition of the indicator…</v>
      </c>
      <c r="I720" s="491"/>
      <c r="J720" s="491"/>
      <c r="K720" s="491"/>
      <c r="L720" s="491"/>
      <c r="M720" s="491"/>
      <c r="N720" s="491"/>
      <c r="O720" s="491"/>
      <c r="P720" s="8"/>
    </row>
    <row r="721" spans="6:17" x14ac:dyDescent="0.2">
      <c r="F721" s="1"/>
      <c r="G721" s="6"/>
      <c r="H721" s="1"/>
      <c r="I721" s="14"/>
      <c r="J721" s="1"/>
      <c r="K721" s="1"/>
      <c r="L721" s="1"/>
      <c r="M721" s="4"/>
      <c r="N721" s="148"/>
      <c r="O721" s="148"/>
      <c r="P721" s="8"/>
    </row>
    <row r="722" spans="6:17" x14ac:dyDescent="0.2">
      <c r="F722" s="1"/>
      <c r="G722" s="6"/>
      <c r="H722" s="1" t="s">
        <v>223</v>
      </c>
      <c r="I722" s="185">
        <f>VLOOKUP(G720,Data!$A$3:$BE$35,18,FALSE)</f>
        <v>0</v>
      </c>
      <c r="J722" s="1"/>
      <c r="K722" s="1"/>
      <c r="L722" s="6"/>
      <c r="M722" s="4"/>
      <c r="N722" s="148"/>
      <c r="O722" s="148"/>
      <c r="P722" s="8"/>
    </row>
    <row r="723" spans="6:17" x14ac:dyDescent="0.2">
      <c r="F723" s="1"/>
      <c r="G723" s="6"/>
      <c r="H723" s="1"/>
      <c r="I723" s="14"/>
      <c r="J723" s="1"/>
      <c r="K723" s="1"/>
      <c r="L723" s="1"/>
      <c r="M723" s="1"/>
      <c r="N723" s="147"/>
      <c r="O723" s="147"/>
      <c r="P723" s="8"/>
    </row>
    <row r="724" spans="6:17" x14ac:dyDescent="0.2">
      <c r="F724" s="1"/>
      <c r="G724" s="6"/>
      <c r="H724" s="1" t="s">
        <v>224</v>
      </c>
      <c r="I724" s="14"/>
      <c r="J724" s="156" t="str">
        <f>VLOOKUP(G720,Data!$A$3:$BE$35,20,FALSE)</f>
        <v>Please Select</v>
      </c>
      <c r="K724" s="1"/>
      <c r="L724" s="1"/>
      <c r="M724" s="321"/>
      <c r="N724" s="321"/>
      <c r="O724" s="147"/>
      <c r="P724" s="8"/>
    </row>
    <row r="725" spans="6:17" x14ac:dyDescent="0.2">
      <c r="F725" s="1"/>
      <c r="G725" s="6"/>
      <c r="H725" s="1"/>
      <c r="I725" s="14"/>
      <c r="J725" s="1"/>
      <c r="K725" s="1"/>
      <c r="L725" s="1"/>
      <c r="M725" s="1"/>
      <c r="N725" s="147"/>
      <c r="O725" s="147"/>
      <c r="P725" s="8"/>
    </row>
    <row r="726" spans="6:17" x14ac:dyDescent="0.2">
      <c r="F726" s="1"/>
      <c r="G726" s="6"/>
      <c r="H726" s="1" t="s">
        <v>269</v>
      </c>
      <c r="I726" s="1"/>
      <c r="J726" s="1"/>
      <c r="K726" s="185">
        <f>VLOOKUP(G720,Data!$A$3:$BE$35,19,FALSE)</f>
        <v>0</v>
      </c>
      <c r="L726" s="1"/>
      <c r="M726" s="1"/>
      <c r="N726" s="147"/>
      <c r="O726" s="147"/>
      <c r="P726" s="8"/>
    </row>
    <row r="727" spans="6:17" x14ac:dyDescent="0.2">
      <c r="F727" s="1"/>
      <c r="G727" s="6"/>
      <c r="H727" s="1"/>
      <c r="I727" s="14"/>
      <c r="J727" s="1"/>
      <c r="K727" s="1"/>
      <c r="L727" s="1"/>
      <c r="M727" s="1"/>
      <c r="N727" s="147"/>
      <c r="O727" s="147"/>
      <c r="P727" s="8"/>
    </row>
    <row r="728" spans="6:17" x14ac:dyDescent="0.2">
      <c r="F728" s="1"/>
      <c r="G728" s="6"/>
      <c r="H728" s="1" t="s">
        <v>272</v>
      </c>
      <c r="I728" s="14"/>
      <c r="J728" s="29" t="s">
        <v>190</v>
      </c>
      <c r="K728" s="1"/>
      <c r="L728" s="1"/>
      <c r="M728" s="1"/>
      <c r="N728" s="147"/>
      <c r="O728" s="147"/>
      <c r="P728" s="8"/>
    </row>
    <row r="729" spans="6:17" x14ac:dyDescent="0.2">
      <c r="F729" s="1"/>
      <c r="G729" s="6"/>
      <c r="H729" s="182" t="s">
        <v>14</v>
      </c>
      <c r="I729" s="180"/>
      <c r="J729" s="182" t="s">
        <v>276</v>
      </c>
      <c r="K729" s="12"/>
      <c r="L729" s="503" t="s">
        <v>277</v>
      </c>
      <c r="M729" s="503"/>
      <c r="N729" s="147"/>
      <c r="O729" s="147"/>
      <c r="P729" s="8"/>
    </row>
    <row r="730" spans="6:17" x14ac:dyDescent="0.2">
      <c r="F730" s="1"/>
      <c r="G730" s="6"/>
      <c r="H730" s="1"/>
      <c r="I730" s="14"/>
      <c r="J730" s="1"/>
      <c r="K730" s="1"/>
      <c r="L730" s="1"/>
      <c r="M730" s="1"/>
      <c r="N730" s="147"/>
      <c r="O730" s="147"/>
      <c r="P730" s="8"/>
    </row>
    <row r="731" spans="6:17" x14ac:dyDescent="0.2">
      <c r="F731" s="1"/>
      <c r="G731" s="231" t="s">
        <v>281</v>
      </c>
      <c r="H731" s="179" t="str">
        <f>VLOOKUP(G720,Data!$A$3:$BE$35,8,FALSE)</f>
        <v>(dd.mm.yyyy)</v>
      </c>
      <c r="I731" s="232" t="s">
        <v>280</v>
      </c>
      <c r="J731" s="181">
        <f>VLOOKUP(G720,Data!$A$3:$BE$35,13,FALSE)</f>
        <v>0</v>
      </c>
      <c r="K731" s="1"/>
      <c r="L731" s="502" t="s">
        <v>284</v>
      </c>
      <c r="M731" s="502"/>
      <c r="N731" s="36"/>
      <c r="O731" s="36"/>
      <c r="P731" s="8"/>
    </row>
    <row r="732" spans="6:17" x14ac:dyDescent="0.2">
      <c r="F732" s="1"/>
      <c r="G732" s="507" t="s">
        <v>100</v>
      </c>
      <c r="H732" s="147"/>
      <c r="I732" s="14"/>
      <c r="J732" s="1"/>
      <c r="K732" s="1"/>
      <c r="L732" s="1"/>
      <c r="M732" s="1"/>
      <c r="N732" s="175"/>
      <c r="O732" s="175"/>
      <c r="P732" s="8"/>
    </row>
    <row r="733" spans="6:17" x14ac:dyDescent="0.2">
      <c r="F733" s="1"/>
      <c r="G733" s="507"/>
      <c r="H733" s="15" t="e">
        <v>#N/A</v>
      </c>
      <c r="I733" s="1"/>
      <c r="J733" s="15" t="e">
        <v>#N/A</v>
      </c>
      <c r="K733" s="193" t="e">
        <f>J733/L733</f>
        <v>#N/A</v>
      </c>
      <c r="L733" s="508" t="s">
        <v>278</v>
      </c>
      <c r="M733" s="508"/>
      <c r="N733" s="193">
        <f>IF(ISERROR(K733),0,K733)</f>
        <v>0</v>
      </c>
      <c r="O733" s="192">
        <f>N733</f>
        <v>0</v>
      </c>
      <c r="P733" s="192">
        <f>Q733</f>
        <v>0</v>
      </c>
      <c r="Q733" s="21">
        <f>IF(ISERROR(J733),0,J733)</f>
        <v>0</v>
      </c>
    </row>
    <row r="734" spans="6:17" x14ac:dyDescent="0.2">
      <c r="F734" s="1"/>
      <c r="G734" s="507"/>
      <c r="H734" s="147"/>
      <c r="I734" s="1"/>
      <c r="J734" s="1"/>
      <c r="K734" s="193"/>
      <c r="L734" s="1"/>
      <c r="M734" s="1"/>
      <c r="N734" s="193"/>
      <c r="O734" s="192"/>
      <c r="P734" s="8"/>
      <c r="Q734" s="21"/>
    </row>
    <row r="735" spans="6:17" x14ac:dyDescent="0.2">
      <c r="F735" s="1"/>
      <c r="G735" s="507"/>
      <c r="H735" s="15" t="e">
        <v>#N/A</v>
      </c>
      <c r="I735" s="1"/>
      <c r="J735" s="15" t="e">
        <v>#N/A</v>
      </c>
      <c r="K735" s="193" t="e">
        <f>J735/L735</f>
        <v>#N/A</v>
      </c>
      <c r="L735" s="508" t="s">
        <v>278</v>
      </c>
      <c r="M735" s="508"/>
      <c r="N735" s="193">
        <f>IF(ISERROR(K735),0,K735)</f>
        <v>0</v>
      </c>
      <c r="O735" s="35">
        <f>IF(N735&lt;0.00001,O733,N735)</f>
        <v>0</v>
      </c>
      <c r="P735" s="192">
        <f>IF(Q735&lt;0.00001,P733,Q735)</f>
        <v>0</v>
      </c>
      <c r="Q735" s="21">
        <f>IF(ISERROR(J735),0,J735)</f>
        <v>0</v>
      </c>
    </row>
    <row r="736" spans="6:17" x14ac:dyDescent="0.2">
      <c r="F736" s="1"/>
      <c r="G736" s="507"/>
      <c r="H736" s="147"/>
      <c r="I736" s="1"/>
      <c r="J736" s="1"/>
      <c r="K736" s="193"/>
      <c r="L736" s="1"/>
      <c r="M736" s="1"/>
      <c r="N736" s="193"/>
      <c r="O736" s="192"/>
      <c r="P736" s="8"/>
      <c r="Q736" s="21"/>
    </row>
    <row r="737" spans="6:17" x14ac:dyDescent="0.2">
      <c r="F737" s="1"/>
      <c r="G737" s="507"/>
      <c r="H737" s="15" t="e">
        <v>#N/A</v>
      </c>
      <c r="I737" s="1"/>
      <c r="J737" s="15" t="e">
        <v>#N/A</v>
      </c>
      <c r="K737" s="193" t="e">
        <f>J737/L737</f>
        <v>#N/A</v>
      </c>
      <c r="L737" s="508" t="s">
        <v>278</v>
      </c>
      <c r="M737" s="508"/>
      <c r="N737" s="193">
        <f>IF(ISERROR(K737),0,K737)</f>
        <v>0</v>
      </c>
      <c r="O737" s="192">
        <f>IF(N737&lt;0.00001,O735,N737)</f>
        <v>0</v>
      </c>
      <c r="P737" s="192">
        <f>IF(Q737&lt;0.00001,P735,Q737)</f>
        <v>0</v>
      </c>
      <c r="Q737" s="21">
        <f>IF(ISERROR(J737),0,J737)</f>
        <v>0</v>
      </c>
    </row>
    <row r="738" spans="6:17" x14ac:dyDescent="0.2">
      <c r="F738" s="1"/>
      <c r="G738" s="507"/>
      <c r="H738" s="147"/>
      <c r="I738" s="1"/>
      <c r="J738" s="1"/>
      <c r="K738" s="193"/>
      <c r="L738" s="1"/>
      <c r="M738" s="1"/>
      <c r="N738" s="193"/>
      <c r="O738" s="35"/>
      <c r="P738" s="8"/>
      <c r="Q738" s="21"/>
    </row>
    <row r="739" spans="6:17" x14ac:dyDescent="0.2">
      <c r="F739" s="1"/>
      <c r="G739" s="507"/>
      <c r="H739" s="15" t="e">
        <v>#N/A</v>
      </c>
      <c r="I739" s="1"/>
      <c r="J739" s="15" t="e">
        <v>#N/A</v>
      </c>
      <c r="K739" s="193" t="e">
        <f>J739/L739</f>
        <v>#N/A</v>
      </c>
      <c r="L739" s="508" t="s">
        <v>278</v>
      </c>
      <c r="M739" s="508"/>
      <c r="N739" s="193">
        <f>IF(ISERROR(K739),0,K739)</f>
        <v>0</v>
      </c>
      <c r="O739" s="192">
        <f>IF(N739&lt;0.00001,O737,N739)</f>
        <v>0</v>
      </c>
      <c r="P739" s="192">
        <f>IF(Q739&lt;0.00001,P737,Q739)</f>
        <v>0</v>
      </c>
      <c r="Q739" s="21">
        <f>IF(ISERROR(J739),0,J739)</f>
        <v>0</v>
      </c>
    </row>
    <row r="740" spans="6:17" x14ac:dyDescent="0.2">
      <c r="F740" s="1"/>
      <c r="G740" s="507"/>
      <c r="H740" s="14"/>
      <c r="I740" s="1"/>
      <c r="J740" s="147"/>
      <c r="K740" s="193"/>
      <c r="L740" s="1"/>
      <c r="M740" s="1"/>
      <c r="N740" s="193"/>
      <c r="O740" s="192"/>
      <c r="P740" s="8"/>
      <c r="Q740" s="21"/>
    </row>
    <row r="741" spans="6:17" x14ac:dyDescent="0.2">
      <c r="F741" s="1"/>
      <c r="G741" s="507"/>
      <c r="H741" s="15" t="e">
        <v>#N/A</v>
      </c>
      <c r="I741" s="1"/>
      <c r="J741" s="15" t="e">
        <v>#N/A</v>
      </c>
      <c r="K741" s="193" t="e">
        <f>J741/L741</f>
        <v>#N/A</v>
      </c>
      <c r="L741" s="508" t="s">
        <v>278</v>
      </c>
      <c r="M741" s="508"/>
      <c r="N741" s="193">
        <f>IF(ISERROR(K741),0,K741)</f>
        <v>0</v>
      </c>
      <c r="O741" s="35">
        <f>IF(N741&lt;0.00001,O739,N741)</f>
        <v>0</v>
      </c>
      <c r="P741" s="192">
        <f>IF(Q741&lt;0.00001,P739,Q741)</f>
        <v>0</v>
      </c>
      <c r="Q741" s="21">
        <f>IF(ISERROR(J741),0,J741)</f>
        <v>0</v>
      </c>
    </row>
    <row r="742" spans="6:17" x14ac:dyDescent="0.2">
      <c r="F742" s="1"/>
      <c r="G742" s="507"/>
      <c r="H742" s="14"/>
      <c r="I742" s="1"/>
      <c r="J742" s="147"/>
      <c r="K742" s="193"/>
      <c r="L742" s="1"/>
      <c r="M742" s="1"/>
      <c r="N742" s="193"/>
      <c r="O742" s="192"/>
      <c r="P742" s="1"/>
      <c r="Q742" s="21"/>
    </row>
    <row r="743" spans="6:17" x14ac:dyDescent="0.2">
      <c r="F743" s="1"/>
      <c r="G743" s="507"/>
      <c r="H743" s="15" t="e">
        <v>#N/A</v>
      </c>
      <c r="I743" s="1"/>
      <c r="J743" s="15" t="e">
        <v>#N/A</v>
      </c>
      <c r="K743" s="193" t="e">
        <f>J743/L743</f>
        <v>#N/A</v>
      </c>
      <c r="L743" s="508" t="s">
        <v>278</v>
      </c>
      <c r="M743" s="508"/>
      <c r="N743" s="193">
        <f>IF(ISERROR(K743),0,K743)</f>
        <v>0</v>
      </c>
      <c r="O743" s="192">
        <f>IF(N743&lt;0.00001,O741,N743)</f>
        <v>0</v>
      </c>
      <c r="P743" s="192">
        <f>IF(Q743&lt;0.00001,P741,Q743)</f>
        <v>0</v>
      </c>
      <c r="Q743" s="21">
        <f>IF(ISERROR(J743),0,J743)</f>
        <v>0</v>
      </c>
    </row>
    <row r="744" spans="6:17" x14ac:dyDescent="0.2">
      <c r="F744" s="1"/>
      <c r="G744" s="507"/>
      <c r="H744" s="14"/>
      <c r="I744" s="1"/>
      <c r="J744" s="147"/>
      <c r="K744" s="193"/>
      <c r="L744" s="1"/>
      <c r="M744" s="1"/>
      <c r="N744" s="193"/>
      <c r="O744" s="35"/>
      <c r="P744" s="1"/>
      <c r="Q744" s="21"/>
    </row>
    <row r="745" spans="6:17" x14ac:dyDescent="0.2">
      <c r="F745" s="1"/>
      <c r="G745" s="507"/>
      <c r="H745" s="15" t="e">
        <v>#N/A</v>
      </c>
      <c r="I745" s="1"/>
      <c r="J745" s="15" t="e">
        <v>#N/A</v>
      </c>
      <c r="K745" s="193" t="e">
        <f>J745/L745</f>
        <v>#N/A</v>
      </c>
      <c r="L745" s="508" t="s">
        <v>278</v>
      </c>
      <c r="M745" s="508"/>
      <c r="N745" s="193">
        <f>IF(ISERROR(K745),0,K745)</f>
        <v>0</v>
      </c>
      <c r="O745" s="192">
        <f>IF(N745&lt;0.00001,O743,N745)</f>
        <v>0</v>
      </c>
      <c r="P745" s="192">
        <f>IF(Q745&lt;0.00001,P743,Q745)</f>
        <v>0</v>
      </c>
      <c r="Q745" s="21">
        <f>IF(ISERROR(J745),0,J745)</f>
        <v>0</v>
      </c>
    </row>
    <row r="746" spans="6:17" x14ac:dyDescent="0.2">
      <c r="F746" s="1"/>
      <c r="G746" s="507"/>
      <c r="H746" s="14"/>
      <c r="I746" s="1"/>
      <c r="J746" s="147"/>
      <c r="K746" s="193"/>
      <c r="L746" s="1"/>
      <c r="M746" s="1"/>
      <c r="N746" s="193"/>
      <c r="O746" s="192"/>
      <c r="P746" s="1"/>
      <c r="Q746" s="21"/>
    </row>
    <row r="747" spans="6:17" x14ac:dyDescent="0.2">
      <c r="F747" s="1"/>
      <c r="G747" s="507"/>
      <c r="H747" s="15" t="e">
        <v>#N/A</v>
      </c>
      <c r="I747" s="1"/>
      <c r="J747" s="15" t="e">
        <v>#N/A</v>
      </c>
      <c r="K747" s="193" t="e">
        <f>J747/L747</f>
        <v>#N/A</v>
      </c>
      <c r="L747" s="508" t="s">
        <v>278</v>
      </c>
      <c r="M747" s="508"/>
      <c r="N747" s="193">
        <f>IF(ISERROR(K747),0,K747)</f>
        <v>0</v>
      </c>
      <c r="O747" s="35">
        <f>IF(N747&lt;0.00001,O745,N747)</f>
        <v>0</v>
      </c>
      <c r="P747" s="192">
        <f>IF(Q747&lt;0.00001,P745,Q747)</f>
        <v>0</v>
      </c>
      <c r="Q747" s="21">
        <f>IF(ISERROR(J747),0,J747)</f>
        <v>0</v>
      </c>
    </row>
    <row r="748" spans="6:17" x14ac:dyDescent="0.2">
      <c r="F748" s="1"/>
      <c r="G748" s="507"/>
      <c r="H748" s="14"/>
      <c r="I748" s="1"/>
      <c r="J748" s="147"/>
      <c r="K748" s="193"/>
      <c r="L748" s="1"/>
      <c r="M748" s="1"/>
      <c r="N748" s="193"/>
      <c r="O748" s="192"/>
      <c r="P748" s="1"/>
      <c r="Q748" s="21"/>
    </row>
    <row r="749" spans="6:17" x14ac:dyDescent="0.2">
      <c r="F749" s="1"/>
      <c r="G749" s="507"/>
      <c r="H749" s="15" t="e">
        <v>#N/A</v>
      </c>
      <c r="I749" s="1"/>
      <c r="J749" s="15" t="e">
        <v>#N/A</v>
      </c>
      <c r="K749" s="193" t="e">
        <f>J749/L749</f>
        <v>#N/A</v>
      </c>
      <c r="L749" s="508" t="s">
        <v>278</v>
      </c>
      <c r="M749" s="508"/>
      <c r="N749" s="193">
        <f>IF(ISERROR(K749),0,K749)</f>
        <v>0</v>
      </c>
      <c r="O749" s="192">
        <f>IF(N749&lt;0.00001,O747,N749)</f>
        <v>0</v>
      </c>
      <c r="P749" s="192">
        <f>IF(Q749&lt;0.00001,P747,Q749)</f>
        <v>0</v>
      </c>
      <c r="Q749" s="21">
        <f>IF(ISERROR(J749),0,J749)</f>
        <v>0</v>
      </c>
    </row>
    <row r="750" spans="6:17" x14ac:dyDescent="0.2">
      <c r="F750" s="1"/>
      <c r="G750" s="507"/>
      <c r="H750" s="14"/>
      <c r="I750" s="1"/>
      <c r="J750" s="147"/>
      <c r="K750" s="193"/>
      <c r="L750" s="1"/>
      <c r="M750" s="1"/>
      <c r="N750" s="193"/>
      <c r="O750" s="35"/>
      <c r="P750" s="1"/>
      <c r="Q750" s="21"/>
    </row>
    <row r="751" spans="6:17" x14ac:dyDescent="0.2">
      <c r="F751" s="1"/>
      <c r="G751" s="507"/>
      <c r="H751" s="15" t="e">
        <v>#N/A</v>
      </c>
      <c r="I751" s="1"/>
      <c r="J751" s="15" t="e">
        <v>#N/A</v>
      </c>
      <c r="K751" s="193" t="e">
        <f>J751/L751</f>
        <v>#N/A</v>
      </c>
      <c r="L751" s="508" t="s">
        <v>278</v>
      </c>
      <c r="M751" s="508"/>
      <c r="N751" s="193">
        <f>IF(ISERROR(K751),0,K751)</f>
        <v>0</v>
      </c>
      <c r="O751" s="192">
        <f>IF(N751&lt;0.00001,O749,N751)</f>
        <v>0</v>
      </c>
      <c r="P751" s="192">
        <f>IF(Q751&lt;0.00001,P749,Q751)</f>
        <v>0</v>
      </c>
      <c r="Q751" s="21">
        <f>IF(ISERROR(J751),0,J751)</f>
        <v>0</v>
      </c>
    </row>
    <row r="752" spans="6:17" x14ac:dyDescent="0.2">
      <c r="F752" s="1"/>
      <c r="G752" s="1"/>
      <c r="H752" s="14"/>
      <c r="I752" s="1"/>
      <c r="J752" s="147"/>
      <c r="K752" s="1"/>
      <c r="L752" s="1"/>
      <c r="M752" s="1"/>
      <c r="N752" s="1"/>
      <c r="O752" s="6"/>
      <c r="P752" s="1"/>
    </row>
    <row r="753" spans="6:16" x14ac:dyDescent="0.2">
      <c r="F753" s="1"/>
      <c r="G753" s="231" t="s">
        <v>275</v>
      </c>
      <c r="H753" s="179" t="e">
        <f>VLOOKUP(G720,Data!$A$3:$BE$35,10,FALSE)</f>
        <v>#VALUE!</v>
      </c>
      <c r="I753" s="232" t="s">
        <v>274</v>
      </c>
      <c r="J753" s="181">
        <f>VLOOKUP(G720,Data!$A$3:$BE$35,14,FALSE)</f>
        <v>0</v>
      </c>
      <c r="K753" s="1"/>
      <c r="L753" s="321"/>
      <c r="M753" s="321"/>
      <c r="N753" s="321"/>
      <c r="O753" s="321"/>
      <c r="P753" s="1"/>
    </row>
    <row r="754" spans="6:16" x14ac:dyDescent="0.2">
      <c r="F754" s="1"/>
      <c r="G754" s="1"/>
      <c r="H754" s="1"/>
      <c r="I754" s="1"/>
      <c r="J754" s="147"/>
      <c r="K754" s="1"/>
      <c r="L754" s="1"/>
      <c r="M754" s="1"/>
      <c r="N754" s="1"/>
      <c r="O754" s="1"/>
      <c r="P754" s="1"/>
    </row>
    <row r="755" spans="6:16" x14ac:dyDescent="0.2">
      <c r="F755" s="1"/>
      <c r="G755" s="1"/>
      <c r="H755" s="1"/>
      <c r="I755" s="1"/>
      <c r="J755" s="147"/>
      <c r="K755" s="1"/>
      <c r="L755" s="1"/>
      <c r="M755" s="1"/>
      <c r="N755" s="1"/>
      <c r="O755" s="1"/>
      <c r="P755" s="1"/>
    </row>
    <row r="756" spans="6:16" x14ac:dyDescent="0.2">
      <c r="F756" s="1"/>
      <c r="G756" s="1"/>
      <c r="H756" s="14"/>
      <c r="I756" s="1"/>
      <c r="J756" s="1"/>
      <c r="K756" s="1"/>
      <c r="L756" s="1"/>
      <c r="M756" s="1"/>
      <c r="N756" s="1"/>
      <c r="O756" s="1"/>
      <c r="P756" s="1"/>
    </row>
    <row r="757" spans="6:16" ht="14.25" x14ac:dyDescent="0.2">
      <c r="F757" s="1"/>
      <c r="G757" s="1"/>
      <c r="H757" s="35">
        <f>P751</f>
        <v>0</v>
      </c>
      <c r="I757" s="6" t="s">
        <v>109</v>
      </c>
      <c r="J757" s="187">
        <f ca="1">TODAY()</f>
        <v>42845</v>
      </c>
      <c r="K757" s="505" t="e">
        <f>VLOOKUP(G720,Data!$A$3:$BE$35,53,FALSE)</f>
        <v>#DIV/0!</v>
      </c>
      <c r="L757" s="506"/>
      <c r="M757" s="506"/>
      <c r="N757" s="8"/>
      <c r="O757" s="1"/>
      <c r="P757" s="1"/>
    </row>
    <row r="758" spans="6:16" ht="14.25" x14ac:dyDescent="0.2">
      <c r="F758" s="1"/>
      <c r="G758" s="1"/>
      <c r="H758" s="1"/>
      <c r="I758" s="1"/>
      <c r="J758" s="187"/>
      <c r="K758" s="138" t="e">
        <f>K757</f>
        <v>#DIV/0!</v>
      </c>
      <c r="L758" s="1"/>
      <c r="M758" s="1"/>
      <c r="N758" s="8"/>
      <c r="O758" s="1"/>
      <c r="P758" s="1"/>
    </row>
    <row r="759" spans="6:16" ht="14.25" x14ac:dyDescent="0.2">
      <c r="F759" s="1"/>
      <c r="G759" s="1"/>
      <c r="H759" s="305">
        <f>O751</f>
        <v>0</v>
      </c>
      <c r="I759" s="6" t="s">
        <v>101</v>
      </c>
      <c r="J759" s="187">
        <f ca="1">TODAY()</f>
        <v>42845</v>
      </c>
      <c r="K759" s="510" t="str">
        <f>VLOOKUP(H759,$AV$8:$AW$311,2,TRUE)</f>
        <v>(no data)</v>
      </c>
      <c r="L759" s="510"/>
      <c r="M759" s="510"/>
      <c r="N759" s="8"/>
      <c r="O759" s="6"/>
      <c r="P759" s="1"/>
    </row>
    <row r="760" spans="6:16" x14ac:dyDescent="0.2">
      <c r="F760" s="1"/>
      <c r="G760" s="6"/>
      <c r="H760" s="1"/>
      <c r="I760" s="1"/>
      <c r="J760" s="1"/>
      <c r="K760" s="1"/>
      <c r="L760" s="1"/>
      <c r="M760" s="1"/>
      <c r="N760" s="1"/>
      <c r="O760" s="35"/>
      <c r="P760" s="1"/>
    </row>
    <row r="761" spans="6:16" x14ac:dyDescent="0.2">
      <c r="F761" s="1"/>
      <c r="G761" s="1"/>
      <c r="H761" s="1"/>
      <c r="I761" s="1"/>
      <c r="J761" s="1"/>
      <c r="K761" s="1"/>
      <c r="L761" s="1"/>
      <c r="M761" s="1"/>
      <c r="N761" s="1"/>
      <c r="O761" s="6"/>
      <c r="P761" s="1"/>
    </row>
    <row r="763" spans="6:16" x14ac:dyDescent="0.2">
      <c r="F763" s="1"/>
      <c r="G763" s="12"/>
      <c r="H763" s="1"/>
      <c r="I763" s="1"/>
      <c r="J763" s="1"/>
      <c r="K763" s="1"/>
      <c r="L763" s="1"/>
      <c r="M763" s="1"/>
      <c r="N763" s="1"/>
      <c r="O763" s="1"/>
      <c r="P763" s="8"/>
    </row>
    <row r="764" spans="6:16" x14ac:dyDescent="0.2">
      <c r="F764" s="1"/>
      <c r="G764" s="12"/>
      <c r="H764" s="1"/>
      <c r="I764" s="1"/>
      <c r="J764" s="1"/>
      <c r="K764" s="1"/>
      <c r="L764" s="1"/>
      <c r="M764" s="1"/>
      <c r="N764" s="1"/>
      <c r="O764" s="1"/>
      <c r="P764" s="8"/>
    </row>
    <row r="765" spans="6:16" x14ac:dyDescent="0.2">
      <c r="F765" s="1"/>
      <c r="G765" s="456" t="str">
        <f>Data!BE14</f>
        <v>Result 5 - Please describe the intended result…</v>
      </c>
      <c r="H765" s="456"/>
      <c r="I765" s="456"/>
      <c r="J765" s="456"/>
      <c r="K765" s="456"/>
      <c r="L765" s="456"/>
      <c r="M765" s="456"/>
      <c r="N765" s="456"/>
      <c r="O765" s="456"/>
      <c r="P765" s="8"/>
    </row>
    <row r="766" spans="6:16" x14ac:dyDescent="0.2">
      <c r="F766" s="1"/>
      <c r="G766" s="456"/>
      <c r="H766" s="456"/>
      <c r="I766" s="456"/>
      <c r="J766" s="456"/>
      <c r="K766" s="456"/>
      <c r="L766" s="456"/>
      <c r="M766" s="456"/>
      <c r="N766" s="456"/>
      <c r="O766" s="456"/>
      <c r="P766" s="8"/>
    </row>
    <row r="767" spans="6:16" x14ac:dyDescent="0.2">
      <c r="F767" s="1"/>
      <c r="G767" s="456"/>
      <c r="H767" s="456"/>
      <c r="I767" s="456"/>
      <c r="J767" s="456"/>
      <c r="K767" s="456"/>
      <c r="L767" s="456"/>
      <c r="M767" s="456"/>
      <c r="N767" s="456"/>
      <c r="O767" s="456"/>
      <c r="P767" s="8"/>
    </row>
    <row r="768" spans="6:16" x14ac:dyDescent="0.2">
      <c r="F768" s="1"/>
      <c r="G768" s="1"/>
      <c r="H768" s="1"/>
      <c r="I768" s="1"/>
      <c r="J768" s="1"/>
      <c r="K768" s="1"/>
      <c r="L768" s="1"/>
      <c r="M768" s="1"/>
      <c r="N768" s="1"/>
      <c r="O768" s="1"/>
      <c r="P768" s="8"/>
    </row>
    <row r="769" spans="6:17" x14ac:dyDescent="0.2">
      <c r="F769" s="1"/>
      <c r="G769" s="100" t="s">
        <v>40</v>
      </c>
      <c r="H769" s="491" t="str">
        <f>VLOOKUP(G769,Data!$A$3:$B$35,2,FALSE)</f>
        <v>please provide a definition of the indicator…</v>
      </c>
      <c r="I769" s="491"/>
      <c r="J769" s="491"/>
      <c r="K769" s="491"/>
      <c r="L769" s="491"/>
      <c r="M769" s="491"/>
      <c r="N769" s="491"/>
      <c r="O769" s="491"/>
      <c r="P769" s="8"/>
    </row>
    <row r="770" spans="6:17" x14ac:dyDescent="0.2">
      <c r="F770" s="1"/>
      <c r="G770" s="6"/>
      <c r="H770" s="1"/>
      <c r="I770" s="14"/>
      <c r="J770" s="1"/>
      <c r="K770" s="1"/>
      <c r="L770" s="1"/>
      <c r="M770" s="4"/>
      <c r="N770" s="148"/>
      <c r="O770" s="148"/>
      <c r="P770" s="8"/>
    </row>
    <row r="771" spans="6:17" x14ac:dyDescent="0.2">
      <c r="F771" s="1"/>
      <c r="G771" s="6"/>
      <c r="H771" s="1" t="s">
        <v>223</v>
      </c>
      <c r="I771" s="185">
        <f>VLOOKUP(G769,Data!$A$3:$BE$35,18,FALSE)</f>
        <v>0</v>
      </c>
      <c r="J771" s="1"/>
      <c r="K771" s="1"/>
      <c r="L771" s="6"/>
      <c r="M771" s="4"/>
      <c r="N771" s="148"/>
      <c r="O771" s="148"/>
      <c r="P771" s="8"/>
    </row>
    <row r="772" spans="6:17" x14ac:dyDescent="0.2">
      <c r="F772" s="1"/>
      <c r="G772" s="6"/>
      <c r="H772" s="1"/>
      <c r="I772" s="14"/>
      <c r="J772" s="1"/>
      <c r="K772" s="1"/>
      <c r="L772" s="1"/>
      <c r="M772" s="1"/>
      <c r="N772" s="147"/>
      <c r="O772" s="147"/>
      <c r="P772" s="8"/>
    </row>
    <row r="773" spans="6:17" x14ac:dyDescent="0.2">
      <c r="F773" s="1"/>
      <c r="G773" s="6"/>
      <c r="H773" s="1" t="s">
        <v>224</v>
      </c>
      <c r="I773" s="14"/>
      <c r="J773" s="156" t="str">
        <f>VLOOKUP(G769,Data!$A$3:$BE$35,20,FALSE)</f>
        <v>Please Select</v>
      </c>
      <c r="K773" s="1"/>
      <c r="L773" s="1"/>
      <c r="M773" s="321"/>
      <c r="N773" s="321"/>
      <c r="O773" s="147"/>
      <c r="P773" s="8"/>
    </row>
    <row r="774" spans="6:17" x14ac:dyDescent="0.2">
      <c r="F774" s="1"/>
      <c r="G774" s="6"/>
      <c r="H774" s="1"/>
      <c r="I774" s="14"/>
      <c r="J774" s="1"/>
      <c r="K774" s="1"/>
      <c r="L774" s="1"/>
      <c r="M774" s="1"/>
      <c r="N774" s="147"/>
      <c r="O774" s="147"/>
      <c r="P774" s="8"/>
    </row>
    <row r="775" spans="6:17" x14ac:dyDescent="0.2">
      <c r="F775" s="1"/>
      <c r="G775" s="6"/>
      <c r="H775" s="1" t="s">
        <v>269</v>
      </c>
      <c r="I775" s="1"/>
      <c r="J775" s="1"/>
      <c r="K775" s="185">
        <f>VLOOKUP(G769,Data!$A$3:$BE$35,19,FALSE)</f>
        <v>0</v>
      </c>
      <c r="L775" s="1"/>
      <c r="M775" s="1"/>
      <c r="N775" s="147"/>
      <c r="O775" s="147"/>
      <c r="P775" s="8"/>
    </row>
    <row r="776" spans="6:17" x14ac:dyDescent="0.2">
      <c r="F776" s="1"/>
      <c r="G776" s="6"/>
      <c r="H776" s="1"/>
      <c r="I776" s="14"/>
      <c r="J776" s="1"/>
      <c r="K776" s="1"/>
      <c r="L776" s="1"/>
      <c r="M776" s="1"/>
      <c r="N776" s="147"/>
      <c r="O776" s="147"/>
      <c r="P776" s="8"/>
    </row>
    <row r="777" spans="6:17" x14ac:dyDescent="0.2">
      <c r="F777" s="1"/>
      <c r="G777" s="6"/>
      <c r="H777" s="1" t="s">
        <v>272</v>
      </c>
      <c r="I777" s="14"/>
      <c r="J777" s="29" t="s">
        <v>190</v>
      </c>
      <c r="K777" s="1"/>
      <c r="L777" s="1"/>
      <c r="M777" s="1"/>
      <c r="N777" s="147"/>
      <c r="O777" s="147"/>
      <c r="P777" s="8"/>
    </row>
    <row r="778" spans="6:17" x14ac:dyDescent="0.2">
      <c r="F778" s="1"/>
      <c r="G778" s="6"/>
      <c r="H778" s="182" t="s">
        <v>14</v>
      </c>
      <c r="I778" s="180"/>
      <c r="J778" s="182" t="s">
        <v>276</v>
      </c>
      <c r="K778" s="12"/>
      <c r="L778" s="503" t="s">
        <v>277</v>
      </c>
      <c r="M778" s="503"/>
      <c r="N778" s="147"/>
      <c r="O778" s="147"/>
      <c r="P778" s="8"/>
    </row>
    <row r="779" spans="6:17" x14ac:dyDescent="0.2">
      <c r="F779" s="1"/>
      <c r="G779" s="6"/>
      <c r="H779" s="1"/>
      <c r="I779" s="14"/>
      <c r="J779" s="1"/>
      <c r="K779" s="1"/>
      <c r="L779" s="1"/>
      <c r="M779" s="1"/>
      <c r="N779" s="147"/>
      <c r="O779" s="147"/>
      <c r="P779" s="8"/>
    </row>
    <row r="780" spans="6:17" x14ac:dyDescent="0.2">
      <c r="F780" s="1"/>
      <c r="G780" s="231" t="s">
        <v>281</v>
      </c>
      <c r="H780" s="179" t="str">
        <f>VLOOKUP(G769,Data!$A$3:$BE$35,8,FALSE)</f>
        <v>(dd.mm.yyyy)</v>
      </c>
      <c r="I780" s="232" t="s">
        <v>280</v>
      </c>
      <c r="J780" s="181">
        <f>VLOOKUP(G769,Data!$A$3:$BE$35,13,FALSE)</f>
        <v>0</v>
      </c>
      <c r="K780" s="1"/>
      <c r="L780" s="502" t="s">
        <v>284</v>
      </c>
      <c r="M780" s="502"/>
      <c r="N780" s="36"/>
      <c r="O780" s="36"/>
      <c r="P780" s="8"/>
    </row>
    <row r="781" spans="6:17" x14ac:dyDescent="0.2">
      <c r="F781" s="1"/>
      <c r="G781" s="507" t="s">
        <v>100</v>
      </c>
      <c r="H781" s="147"/>
      <c r="I781" s="14"/>
      <c r="J781" s="1"/>
      <c r="K781" s="1"/>
      <c r="L781" s="1"/>
      <c r="M781" s="1"/>
      <c r="N781" s="175"/>
      <c r="O781" s="175"/>
      <c r="P781" s="8"/>
    </row>
    <row r="782" spans="6:17" x14ac:dyDescent="0.2">
      <c r="F782" s="1"/>
      <c r="G782" s="507"/>
      <c r="H782" s="15" t="e">
        <v>#N/A</v>
      </c>
      <c r="I782" s="1"/>
      <c r="J782" s="15" t="e">
        <v>#N/A</v>
      </c>
      <c r="K782" s="193" t="e">
        <f>J782/L782</f>
        <v>#N/A</v>
      </c>
      <c r="L782" s="508" t="s">
        <v>278</v>
      </c>
      <c r="M782" s="508"/>
      <c r="N782" s="193">
        <f>IF(ISERROR(K782),0,K782)</f>
        <v>0</v>
      </c>
      <c r="O782" s="192">
        <f>N782</f>
        <v>0</v>
      </c>
      <c r="P782" s="192">
        <f>Q782</f>
        <v>0</v>
      </c>
      <c r="Q782" s="21">
        <f>IF(ISERROR(J782),0,J782)</f>
        <v>0</v>
      </c>
    </row>
    <row r="783" spans="6:17" x14ac:dyDescent="0.2">
      <c r="F783" s="1"/>
      <c r="G783" s="507"/>
      <c r="H783" s="147"/>
      <c r="I783" s="1"/>
      <c r="J783" s="1"/>
      <c r="K783" s="193"/>
      <c r="L783" s="1"/>
      <c r="M783" s="1"/>
      <c r="N783" s="193"/>
      <c r="O783" s="192"/>
      <c r="P783" s="8"/>
      <c r="Q783" s="21"/>
    </row>
    <row r="784" spans="6:17" x14ac:dyDescent="0.2">
      <c r="F784" s="1"/>
      <c r="G784" s="507"/>
      <c r="H784" s="15" t="e">
        <v>#N/A</v>
      </c>
      <c r="I784" s="1"/>
      <c r="J784" s="15" t="e">
        <v>#N/A</v>
      </c>
      <c r="K784" s="193" t="e">
        <f>J784/L784</f>
        <v>#N/A</v>
      </c>
      <c r="L784" s="508" t="s">
        <v>278</v>
      </c>
      <c r="M784" s="508"/>
      <c r="N784" s="193">
        <f>IF(ISERROR(K784),0,K784)</f>
        <v>0</v>
      </c>
      <c r="O784" s="35">
        <f>IF(N784&lt;0.00001,O782,N784)</f>
        <v>0</v>
      </c>
      <c r="P784" s="192">
        <f>IF(Q784&lt;0.00001,P782,Q784)</f>
        <v>0</v>
      </c>
      <c r="Q784" s="21">
        <f>IF(ISERROR(J784),0,J784)</f>
        <v>0</v>
      </c>
    </row>
    <row r="785" spans="6:17" x14ac:dyDescent="0.2">
      <c r="F785" s="1"/>
      <c r="G785" s="507"/>
      <c r="H785" s="147"/>
      <c r="I785" s="1"/>
      <c r="J785" s="1"/>
      <c r="K785" s="193"/>
      <c r="L785" s="1"/>
      <c r="M785" s="1"/>
      <c r="N785" s="193"/>
      <c r="O785" s="192"/>
      <c r="P785" s="8"/>
      <c r="Q785" s="21"/>
    </row>
    <row r="786" spans="6:17" x14ac:dyDescent="0.2">
      <c r="F786" s="1"/>
      <c r="G786" s="507"/>
      <c r="H786" s="15" t="e">
        <v>#N/A</v>
      </c>
      <c r="I786" s="1"/>
      <c r="J786" s="15" t="e">
        <v>#N/A</v>
      </c>
      <c r="K786" s="193" t="e">
        <f>J786/L786</f>
        <v>#N/A</v>
      </c>
      <c r="L786" s="508" t="s">
        <v>278</v>
      </c>
      <c r="M786" s="508"/>
      <c r="N786" s="193">
        <f>IF(ISERROR(K786),0,K786)</f>
        <v>0</v>
      </c>
      <c r="O786" s="192">
        <f>IF(N786&lt;0.00001,O784,N786)</f>
        <v>0</v>
      </c>
      <c r="P786" s="192">
        <f>IF(Q786&lt;0.00001,P784,Q786)</f>
        <v>0</v>
      </c>
      <c r="Q786" s="21">
        <f>IF(ISERROR(J786),0,J786)</f>
        <v>0</v>
      </c>
    </row>
    <row r="787" spans="6:17" x14ac:dyDescent="0.2">
      <c r="F787" s="1"/>
      <c r="G787" s="507"/>
      <c r="H787" s="147"/>
      <c r="I787" s="1"/>
      <c r="J787" s="1"/>
      <c r="K787" s="193"/>
      <c r="L787" s="1"/>
      <c r="M787" s="1"/>
      <c r="N787" s="193"/>
      <c r="O787" s="35"/>
      <c r="P787" s="8"/>
      <c r="Q787" s="21"/>
    </row>
    <row r="788" spans="6:17" x14ac:dyDescent="0.2">
      <c r="F788" s="1"/>
      <c r="G788" s="507"/>
      <c r="H788" s="15" t="e">
        <v>#N/A</v>
      </c>
      <c r="I788" s="1"/>
      <c r="J788" s="15" t="e">
        <v>#N/A</v>
      </c>
      <c r="K788" s="193" t="e">
        <f>J788/L788</f>
        <v>#N/A</v>
      </c>
      <c r="L788" s="508" t="s">
        <v>278</v>
      </c>
      <c r="M788" s="508"/>
      <c r="N788" s="193">
        <f>IF(ISERROR(K788),0,K788)</f>
        <v>0</v>
      </c>
      <c r="O788" s="192">
        <f>IF(N788&lt;0.00001,O786,N788)</f>
        <v>0</v>
      </c>
      <c r="P788" s="192">
        <f>IF(Q788&lt;0.00001,P786,Q788)</f>
        <v>0</v>
      </c>
      <c r="Q788" s="21">
        <f>IF(ISERROR(J788),0,J788)</f>
        <v>0</v>
      </c>
    </row>
    <row r="789" spans="6:17" x14ac:dyDescent="0.2">
      <c r="F789" s="1"/>
      <c r="G789" s="507"/>
      <c r="H789" s="14"/>
      <c r="I789" s="1"/>
      <c r="J789" s="147"/>
      <c r="K789" s="193"/>
      <c r="L789" s="1"/>
      <c r="M789" s="1"/>
      <c r="N789" s="193"/>
      <c r="O789" s="192"/>
      <c r="P789" s="8"/>
      <c r="Q789" s="21"/>
    </row>
    <row r="790" spans="6:17" x14ac:dyDescent="0.2">
      <c r="F790" s="1"/>
      <c r="G790" s="507"/>
      <c r="H790" s="15" t="e">
        <v>#N/A</v>
      </c>
      <c r="I790" s="1"/>
      <c r="J790" s="15" t="e">
        <v>#N/A</v>
      </c>
      <c r="K790" s="193" t="e">
        <f>J790/L790</f>
        <v>#N/A</v>
      </c>
      <c r="L790" s="508" t="s">
        <v>278</v>
      </c>
      <c r="M790" s="508"/>
      <c r="N790" s="193">
        <f>IF(ISERROR(K790),0,K790)</f>
        <v>0</v>
      </c>
      <c r="O790" s="35">
        <f>IF(N790&lt;0.00001,O788,N790)</f>
        <v>0</v>
      </c>
      <c r="P790" s="192">
        <f>IF(Q790&lt;0.00001,P788,Q790)</f>
        <v>0</v>
      </c>
      <c r="Q790" s="21">
        <f>IF(ISERROR(J790),0,J790)</f>
        <v>0</v>
      </c>
    </row>
    <row r="791" spans="6:17" x14ac:dyDescent="0.2">
      <c r="F791" s="1"/>
      <c r="G791" s="507"/>
      <c r="H791" s="14"/>
      <c r="I791" s="1"/>
      <c r="J791" s="147"/>
      <c r="K791" s="193"/>
      <c r="L791" s="1"/>
      <c r="M791" s="1"/>
      <c r="N791" s="193"/>
      <c r="O791" s="192"/>
      <c r="P791" s="1"/>
      <c r="Q791" s="21"/>
    </row>
    <row r="792" spans="6:17" x14ac:dyDescent="0.2">
      <c r="F792" s="1"/>
      <c r="G792" s="507"/>
      <c r="H792" s="15" t="e">
        <v>#N/A</v>
      </c>
      <c r="I792" s="1"/>
      <c r="J792" s="15" t="e">
        <v>#N/A</v>
      </c>
      <c r="K792" s="193" t="e">
        <f>J792/L792</f>
        <v>#N/A</v>
      </c>
      <c r="L792" s="508" t="s">
        <v>278</v>
      </c>
      <c r="M792" s="508"/>
      <c r="N792" s="193">
        <f>IF(ISERROR(K792),0,K792)</f>
        <v>0</v>
      </c>
      <c r="O792" s="192">
        <f>IF(N792&lt;0.00001,O790,N792)</f>
        <v>0</v>
      </c>
      <c r="P792" s="192">
        <f>IF(Q792&lt;0.00001,P790,Q792)</f>
        <v>0</v>
      </c>
      <c r="Q792" s="21">
        <f>IF(ISERROR(J792),0,J792)</f>
        <v>0</v>
      </c>
    </row>
    <row r="793" spans="6:17" x14ac:dyDescent="0.2">
      <c r="F793" s="1"/>
      <c r="G793" s="507"/>
      <c r="H793" s="14"/>
      <c r="I793" s="1"/>
      <c r="J793" s="147"/>
      <c r="K793" s="193"/>
      <c r="L793" s="1"/>
      <c r="M793" s="1"/>
      <c r="N793" s="193"/>
      <c r="O793" s="35"/>
      <c r="P793" s="1"/>
      <c r="Q793" s="21"/>
    </row>
    <row r="794" spans="6:17" x14ac:dyDescent="0.2">
      <c r="F794" s="1"/>
      <c r="G794" s="507"/>
      <c r="H794" s="15" t="e">
        <v>#N/A</v>
      </c>
      <c r="I794" s="1"/>
      <c r="J794" s="15" t="e">
        <v>#N/A</v>
      </c>
      <c r="K794" s="193" t="e">
        <f>J794/L794</f>
        <v>#N/A</v>
      </c>
      <c r="L794" s="508" t="s">
        <v>278</v>
      </c>
      <c r="M794" s="508"/>
      <c r="N794" s="193">
        <f>IF(ISERROR(K794),0,K794)</f>
        <v>0</v>
      </c>
      <c r="O794" s="192">
        <f>IF(N794&lt;0.00001,O792,N794)</f>
        <v>0</v>
      </c>
      <c r="P794" s="192">
        <f>IF(Q794&lt;0.00001,P792,Q794)</f>
        <v>0</v>
      </c>
      <c r="Q794" s="21">
        <f>IF(ISERROR(J794),0,J794)</f>
        <v>0</v>
      </c>
    </row>
    <row r="795" spans="6:17" x14ac:dyDescent="0.2">
      <c r="F795" s="1"/>
      <c r="G795" s="507"/>
      <c r="H795" s="14"/>
      <c r="I795" s="1"/>
      <c r="J795" s="147"/>
      <c r="K795" s="193"/>
      <c r="L795" s="1"/>
      <c r="M795" s="1"/>
      <c r="N795" s="193"/>
      <c r="O795" s="192"/>
      <c r="P795" s="1"/>
      <c r="Q795" s="21"/>
    </row>
    <row r="796" spans="6:17" x14ac:dyDescent="0.2">
      <c r="F796" s="1"/>
      <c r="G796" s="507"/>
      <c r="H796" s="15" t="e">
        <v>#N/A</v>
      </c>
      <c r="I796" s="1"/>
      <c r="J796" s="15" t="e">
        <v>#N/A</v>
      </c>
      <c r="K796" s="193" t="e">
        <f>J796/L796</f>
        <v>#N/A</v>
      </c>
      <c r="L796" s="508" t="s">
        <v>278</v>
      </c>
      <c r="M796" s="508"/>
      <c r="N796" s="193">
        <f>IF(ISERROR(K796),0,K796)</f>
        <v>0</v>
      </c>
      <c r="O796" s="35">
        <f>IF(N796&lt;0.00001,O794,N796)</f>
        <v>0</v>
      </c>
      <c r="P796" s="192">
        <f>IF(Q796&lt;0.00001,P794,Q796)</f>
        <v>0</v>
      </c>
      <c r="Q796" s="21">
        <f>IF(ISERROR(J796),0,J796)</f>
        <v>0</v>
      </c>
    </row>
    <row r="797" spans="6:17" x14ac:dyDescent="0.2">
      <c r="F797" s="1"/>
      <c r="G797" s="507"/>
      <c r="H797" s="14"/>
      <c r="I797" s="1"/>
      <c r="J797" s="147"/>
      <c r="K797" s="193"/>
      <c r="L797" s="1"/>
      <c r="M797" s="1"/>
      <c r="N797" s="193"/>
      <c r="O797" s="192"/>
      <c r="P797" s="1"/>
      <c r="Q797" s="21"/>
    </row>
    <row r="798" spans="6:17" x14ac:dyDescent="0.2">
      <c r="F798" s="1"/>
      <c r="G798" s="507"/>
      <c r="H798" s="15" t="e">
        <v>#N/A</v>
      </c>
      <c r="I798" s="1"/>
      <c r="J798" s="15" t="e">
        <v>#N/A</v>
      </c>
      <c r="K798" s="193" t="e">
        <f>J798/L798</f>
        <v>#N/A</v>
      </c>
      <c r="L798" s="508" t="s">
        <v>278</v>
      </c>
      <c r="M798" s="508"/>
      <c r="N798" s="193">
        <f>IF(ISERROR(K798),0,K798)</f>
        <v>0</v>
      </c>
      <c r="O798" s="192">
        <f>IF(N798&lt;0.00001,O796,N798)</f>
        <v>0</v>
      </c>
      <c r="P798" s="192">
        <f>IF(Q798&lt;0.00001,P796,Q798)</f>
        <v>0</v>
      </c>
      <c r="Q798" s="21">
        <f>IF(ISERROR(J798),0,J798)</f>
        <v>0</v>
      </c>
    </row>
    <row r="799" spans="6:17" x14ac:dyDescent="0.2">
      <c r="F799" s="1"/>
      <c r="G799" s="507"/>
      <c r="H799" s="14"/>
      <c r="I799" s="1"/>
      <c r="J799" s="147"/>
      <c r="K799" s="193"/>
      <c r="L799" s="1"/>
      <c r="M799" s="1"/>
      <c r="N799" s="193"/>
      <c r="O799" s="35"/>
      <c r="P799" s="1"/>
      <c r="Q799" s="21"/>
    </row>
    <row r="800" spans="6:17" x14ac:dyDescent="0.2">
      <c r="F800" s="1"/>
      <c r="G800" s="507"/>
      <c r="H800" s="15" t="e">
        <v>#N/A</v>
      </c>
      <c r="I800" s="1"/>
      <c r="J800" s="15" t="e">
        <v>#N/A</v>
      </c>
      <c r="K800" s="193" t="e">
        <f>J800/L800</f>
        <v>#N/A</v>
      </c>
      <c r="L800" s="508" t="s">
        <v>278</v>
      </c>
      <c r="M800" s="508"/>
      <c r="N800" s="193">
        <f>IF(ISERROR(K800),0,K800)</f>
        <v>0</v>
      </c>
      <c r="O800" s="192">
        <f>IF(N800&lt;0.00001,O798,N800)</f>
        <v>0</v>
      </c>
      <c r="P800" s="192">
        <f>IF(Q800&lt;0.00001,P798,Q800)</f>
        <v>0</v>
      </c>
      <c r="Q800" s="21">
        <f>IF(ISERROR(J800),0,J800)</f>
        <v>0</v>
      </c>
    </row>
    <row r="801" spans="6:16" x14ac:dyDescent="0.2">
      <c r="F801" s="1"/>
      <c r="G801" s="1"/>
      <c r="H801" s="14"/>
      <c r="I801" s="1"/>
      <c r="J801" s="147"/>
      <c r="K801" s="1"/>
      <c r="L801" s="1"/>
      <c r="M801" s="1"/>
      <c r="N801" s="1"/>
      <c r="O801" s="6"/>
      <c r="P801" s="1"/>
    </row>
    <row r="802" spans="6:16" x14ac:dyDescent="0.2">
      <c r="F802" s="1"/>
      <c r="G802" s="231" t="s">
        <v>275</v>
      </c>
      <c r="H802" s="179" t="e">
        <f>VLOOKUP(G769,Data!$A$3:$BE$35,10,FALSE)</f>
        <v>#VALUE!</v>
      </c>
      <c r="I802" s="232" t="s">
        <v>274</v>
      </c>
      <c r="J802" s="181">
        <f>VLOOKUP(G769,Data!$A$3:$BE$35,14,FALSE)</f>
        <v>0</v>
      </c>
      <c r="K802" s="1"/>
      <c r="L802" s="321"/>
      <c r="M802" s="321"/>
      <c r="N802" s="321"/>
      <c r="O802" s="321"/>
      <c r="P802" s="1"/>
    </row>
    <row r="803" spans="6:16" x14ac:dyDescent="0.2">
      <c r="F803" s="1"/>
      <c r="G803" s="1"/>
      <c r="H803" s="1"/>
      <c r="I803" s="1"/>
      <c r="J803" s="147"/>
      <c r="K803" s="1"/>
      <c r="L803" s="1"/>
      <c r="M803" s="1"/>
      <c r="N803" s="1"/>
      <c r="O803" s="1"/>
      <c r="P803" s="1"/>
    </row>
    <row r="804" spans="6:16" x14ac:dyDescent="0.2">
      <c r="F804" s="1"/>
      <c r="G804" s="1"/>
      <c r="H804" s="1"/>
      <c r="I804" s="1"/>
      <c r="J804" s="147"/>
      <c r="K804" s="1"/>
      <c r="L804" s="45"/>
      <c r="M804" s="1"/>
      <c r="N804" s="1"/>
      <c r="O804" s="1"/>
      <c r="P804" s="1"/>
    </row>
    <row r="805" spans="6:16" x14ac:dyDescent="0.2">
      <c r="F805" s="1"/>
      <c r="G805" s="1"/>
      <c r="H805" s="14"/>
      <c r="I805" s="1"/>
      <c r="J805" s="1"/>
      <c r="K805" s="1"/>
      <c r="L805" s="1"/>
      <c r="M805" s="1"/>
      <c r="N805" s="1"/>
      <c r="O805" s="1"/>
      <c r="P805" s="1"/>
    </row>
    <row r="806" spans="6:16" ht="14.25" x14ac:dyDescent="0.2">
      <c r="F806" s="1"/>
      <c r="G806" s="1"/>
      <c r="H806" s="35">
        <f>P800</f>
        <v>0</v>
      </c>
      <c r="I806" s="6" t="s">
        <v>109</v>
      </c>
      <c r="J806" s="187">
        <f ca="1">TODAY()</f>
        <v>42845</v>
      </c>
      <c r="K806" s="505" t="e">
        <f>VLOOKUP(G769,Data!$A$3:$BE$35,53,FALSE)</f>
        <v>#DIV/0!</v>
      </c>
      <c r="L806" s="506"/>
      <c r="M806" s="506"/>
      <c r="N806" s="8"/>
      <c r="O806" s="1"/>
      <c r="P806" s="1"/>
    </row>
    <row r="807" spans="6:16" ht="14.25" x14ac:dyDescent="0.2">
      <c r="F807" s="1"/>
      <c r="G807" s="1"/>
      <c r="H807" s="1"/>
      <c r="I807" s="1"/>
      <c r="J807" s="187"/>
      <c r="K807" s="138" t="e">
        <f>K806</f>
        <v>#DIV/0!</v>
      </c>
      <c r="L807" s="1"/>
      <c r="M807" s="1"/>
      <c r="N807" s="8"/>
      <c r="O807" s="1"/>
      <c r="P807" s="1"/>
    </row>
    <row r="808" spans="6:16" ht="14.25" x14ac:dyDescent="0.2">
      <c r="F808" s="1"/>
      <c r="G808" s="1"/>
      <c r="H808" s="305">
        <f>O800</f>
        <v>0</v>
      </c>
      <c r="I808" s="6" t="s">
        <v>101</v>
      </c>
      <c r="J808" s="187">
        <f ca="1">TODAY()</f>
        <v>42845</v>
      </c>
      <c r="K808" s="510" t="str">
        <f>VLOOKUP(H808,$AV$8:$AW$311,2,TRUE)</f>
        <v>(no data)</v>
      </c>
      <c r="L808" s="510"/>
      <c r="M808" s="510"/>
      <c r="N808" s="8"/>
      <c r="O808" s="6"/>
      <c r="P808" s="1"/>
    </row>
    <row r="809" spans="6:16" x14ac:dyDescent="0.2">
      <c r="F809" s="1"/>
      <c r="G809" s="6"/>
      <c r="H809" s="1"/>
      <c r="I809" s="1"/>
      <c r="J809" s="1"/>
      <c r="K809" s="1"/>
      <c r="L809" s="1"/>
      <c r="M809" s="1"/>
      <c r="N809" s="1"/>
      <c r="O809" s="35"/>
      <c r="P809" s="1"/>
    </row>
    <row r="810" spans="6:16" x14ac:dyDescent="0.2">
      <c r="F810" s="1"/>
      <c r="G810" s="1"/>
      <c r="H810" s="1"/>
      <c r="I810" s="1"/>
      <c r="J810" s="1"/>
      <c r="K810" s="1"/>
      <c r="L810" s="1"/>
      <c r="M810" s="1"/>
      <c r="N810" s="1"/>
      <c r="O810" s="6"/>
      <c r="P810" s="1"/>
    </row>
    <row r="812" spans="6:16" x14ac:dyDescent="0.2">
      <c r="F812" s="1"/>
      <c r="G812" s="12"/>
      <c r="H812" s="1"/>
      <c r="I812" s="1"/>
      <c r="J812" s="1"/>
      <c r="K812" s="1"/>
      <c r="L812" s="1"/>
      <c r="M812" s="1"/>
      <c r="N812" s="1"/>
      <c r="O812" s="1"/>
      <c r="P812" s="8"/>
    </row>
    <row r="813" spans="6:16" x14ac:dyDescent="0.2">
      <c r="F813" s="1"/>
      <c r="G813" s="12"/>
      <c r="H813" s="1"/>
      <c r="I813" s="1"/>
      <c r="J813" s="1"/>
      <c r="K813" s="1"/>
      <c r="L813" s="1"/>
      <c r="M813" s="1"/>
      <c r="N813" s="1"/>
      <c r="O813" s="1"/>
      <c r="P813" s="8"/>
    </row>
    <row r="814" spans="6:16" x14ac:dyDescent="0.2">
      <c r="F814" s="1"/>
      <c r="G814" s="456" t="str">
        <f>Data!BE15</f>
        <v>Result 5 - Please describe the intended result…</v>
      </c>
      <c r="H814" s="456"/>
      <c r="I814" s="456"/>
      <c r="J814" s="456"/>
      <c r="K814" s="456"/>
      <c r="L814" s="456"/>
      <c r="M814" s="456"/>
      <c r="N814" s="456"/>
      <c r="O814" s="456"/>
      <c r="P814" s="8"/>
    </row>
    <row r="815" spans="6:16" x14ac:dyDescent="0.2">
      <c r="F815" s="1"/>
      <c r="G815" s="456"/>
      <c r="H815" s="456"/>
      <c r="I815" s="456"/>
      <c r="J815" s="456"/>
      <c r="K815" s="456"/>
      <c r="L815" s="456"/>
      <c r="M815" s="456"/>
      <c r="N815" s="456"/>
      <c r="O815" s="456"/>
      <c r="P815" s="8"/>
    </row>
    <row r="816" spans="6:16" x14ac:dyDescent="0.2">
      <c r="F816" s="1"/>
      <c r="G816" s="456"/>
      <c r="H816" s="456"/>
      <c r="I816" s="456"/>
      <c r="J816" s="456"/>
      <c r="K816" s="456"/>
      <c r="L816" s="456"/>
      <c r="M816" s="456"/>
      <c r="N816" s="456"/>
      <c r="O816" s="456"/>
      <c r="P816" s="8"/>
    </row>
    <row r="817" spans="6:17" x14ac:dyDescent="0.2">
      <c r="F817" s="1"/>
      <c r="G817" s="1"/>
      <c r="H817" s="1"/>
      <c r="I817" s="1"/>
      <c r="J817" s="1"/>
      <c r="K817" s="1"/>
      <c r="L817" s="1"/>
      <c r="M817" s="1"/>
      <c r="N817" s="1"/>
      <c r="O817" s="1"/>
      <c r="P817" s="8"/>
    </row>
    <row r="818" spans="6:17" x14ac:dyDescent="0.2">
      <c r="F818" s="1"/>
      <c r="G818" s="100" t="s">
        <v>41</v>
      </c>
      <c r="H818" s="491" t="str">
        <f>VLOOKUP(G818,Data!$A$3:$B$35,2,FALSE)</f>
        <v>please provide a definition of the indicator…</v>
      </c>
      <c r="I818" s="491"/>
      <c r="J818" s="491"/>
      <c r="K818" s="491"/>
      <c r="L818" s="491"/>
      <c r="M818" s="491"/>
      <c r="N818" s="491"/>
      <c r="O818" s="491"/>
      <c r="P818" s="8"/>
    </row>
    <row r="819" spans="6:17" x14ac:dyDescent="0.2">
      <c r="F819" s="1"/>
      <c r="G819" s="6"/>
      <c r="H819" s="1"/>
      <c r="I819" s="14"/>
      <c r="J819" s="1"/>
      <c r="K819" s="1"/>
      <c r="L819" s="1"/>
      <c r="M819" s="4"/>
      <c r="N819" s="148"/>
      <c r="O819" s="148"/>
      <c r="P819" s="8"/>
    </row>
    <row r="820" spans="6:17" x14ac:dyDescent="0.2">
      <c r="F820" s="1"/>
      <c r="G820" s="6"/>
      <c r="H820" s="1" t="s">
        <v>223</v>
      </c>
      <c r="I820" s="185">
        <f>VLOOKUP(G818,Data!$A$3:$BE$35,18,FALSE)</f>
        <v>0</v>
      </c>
      <c r="J820" s="1"/>
      <c r="K820" s="1"/>
      <c r="L820" s="6"/>
      <c r="M820" s="4"/>
      <c r="N820" s="148"/>
      <c r="O820" s="148"/>
      <c r="P820" s="8"/>
    </row>
    <row r="821" spans="6:17" x14ac:dyDescent="0.2">
      <c r="F821" s="1"/>
      <c r="G821" s="6"/>
      <c r="H821" s="1"/>
      <c r="I821" s="14"/>
      <c r="J821" s="1"/>
      <c r="K821" s="1"/>
      <c r="L821" s="1"/>
      <c r="M821" s="1"/>
      <c r="N821" s="147"/>
      <c r="O821" s="147"/>
      <c r="P821" s="8"/>
    </row>
    <row r="822" spans="6:17" x14ac:dyDescent="0.2">
      <c r="F822" s="1"/>
      <c r="G822" s="6"/>
      <c r="H822" s="1" t="s">
        <v>224</v>
      </c>
      <c r="I822" s="14"/>
      <c r="J822" s="156" t="str">
        <f>VLOOKUP(G818,Data!$A$3:$BE$35,20,FALSE)</f>
        <v>Please Select</v>
      </c>
      <c r="K822" s="1"/>
      <c r="L822" s="1"/>
      <c r="M822" s="321"/>
      <c r="N822" s="321"/>
      <c r="O822" s="147"/>
      <c r="P822" s="8"/>
    </row>
    <row r="823" spans="6:17" x14ac:dyDescent="0.2">
      <c r="F823" s="1"/>
      <c r="G823" s="6"/>
      <c r="H823" s="1"/>
      <c r="I823" s="14"/>
      <c r="J823" s="1"/>
      <c r="K823" s="1"/>
      <c r="L823" s="1"/>
      <c r="M823" s="1"/>
      <c r="N823" s="147"/>
      <c r="O823" s="147"/>
      <c r="P823" s="8"/>
    </row>
    <row r="824" spans="6:17" x14ac:dyDescent="0.2">
      <c r="F824" s="1"/>
      <c r="G824" s="6"/>
      <c r="H824" s="1" t="s">
        <v>269</v>
      </c>
      <c r="I824" s="1"/>
      <c r="J824" s="1"/>
      <c r="K824" s="185">
        <f>VLOOKUP(G818,Data!$A$3:$BE$35,19,FALSE)</f>
        <v>0</v>
      </c>
      <c r="L824" s="1"/>
      <c r="M824" s="1"/>
      <c r="N824" s="147"/>
      <c r="O824" s="147"/>
      <c r="P824" s="8"/>
    </row>
    <row r="825" spans="6:17" x14ac:dyDescent="0.2">
      <c r="F825" s="1"/>
      <c r="G825" s="6"/>
      <c r="H825" s="1"/>
      <c r="I825" s="14"/>
      <c r="J825" s="1"/>
      <c r="K825" s="1"/>
      <c r="L825" s="1"/>
      <c r="M825" s="1"/>
      <c r="N825" s="147"/>
      <c r="O825" s="147"/>
      <c r="P825" s="8"/>
    </row>
    <row r="826" spans="6:17" x14ac:dyDescent="0.2">
      <c r="F826" s="1"/>
      <c r="G826" s="6"/>
      <c r="H826" s="1" t="s">
        <v>272</v>
      </c>
      <c r="I826" s="14"/>
      <c r="J826" s="29" t="s">
        <v>190</v>
      </c>
      <c r="K826" s="1"/>
      <c r="L826" s="1"/>
      <c r="M826" s="1"/>
      <c r="N826" s="147"/>
      <c r="O826" s="147"/>
      <c r="P826" s="8"/>
    </row>
    <row r="827" spans="6:17" x14ac:dyDescent="0.2">
      <c r="F827" s="1"/>
      <c r="G827" s="6"/>
      <c r="H827" s="182" t="s">
        <v>14</v>
      </c>
      <c r="I827" s="180"/>
      <c r="J827" s="182" t="s">
        <v>276</v>
      </c>
      <c r="K827" s="12"/>
      <c r="L827" s="503" t="s">
        <v>277</v>
      </c>
      <c r="M827" s="503"/>
      <c r="N827" s="147"/>
      <c r="O827" s="147"/>
      <c r="P827" s="8"/>
    </row>
    <row r="828" spans="6:17" x14ac:dyDescent="0.2">
      <c r="F828" s="1"/>
      <c r="G828" s="6"/>
      <c r="H828" s="1"/>
      <c r="I828" s="14"/>
      <c r="J828" s="1"/>
      <c r="K828" s="1"/>
      <c r="L828" s="1"/>
      <c r="M828" s="1"/>
      <c r="N828" s="147"/>
      <c r="O828" s="147"/>
      <c r="P828" s="8"/>
    </row>
    <row r="829" spans="6:17" x14ac:dyDescent="0.2">
      <c r="F829" s="1"/>
      <c r="G829" s="231" t="s">
        <v>281</v>
      </c>
      <c r="H829" s="179" t="str">
        <f>VLOOKUP(G818,Data!$A$3:$BE$35,8,FALSE)</f>
        <v>(dd.mm.yyyy)</v>
      </c>
      <c r="I829" s="232" t="s">
        <v>280</v>
      </c>
      <c r="J829" s="181">
        <f>VLOOKUP(G818,Data!$A$3:$BE$35,13,FALSE)</f>
        <v>0</v>
      </c>
      <c r="K829" s="1"/>
      <c r="L829" s="502" t="s">
        <v>284</v>
      </c>
      <c r="M829" s="502"/>
      <c r="N829" s="36"/>
      <c r="O829" s="36"/>
      <c r="P829" s="8"/>
    </row>
    <row r="830" spans="6:17" x14ac:dyDescent="0.2">
      <c r="F830" s="1"/>
      <c r="G830" s="507" t="s">
        <v>100</v>
      </c>
      <c r="H830" s="147"/>
      <c r="I830" s="14"/>
      <c r="J830" s="1"/>
      <c r="K830" s="45"/>
      <c r="L830" s="1"/>
      <c r="M830" s="1"/>
      <c r="N830" s="175"/>
      <c r="O830" s="175"/>
      <c r="P830" s="8"/>
    </row>
    <row r="831" spans="6:17" x14ac:dyDescent="0.2">
      <c r="F831" s="1"/>
      <c r="G831" s="507"/>
      <c r="H831" s="15" t="e">
        <v>#N/A</v>
      </c>
      <c r="I831" s="1"/>
      <c r="J831" s="15" t="e">
        <v>#N/A</v>
      </c>
      <c r="K831" s="193" t="e">
        <f>J831/L831</f>
        <v>#N/A</v>
      </c>
      <c r="L831" s="508" t="s">
        <v>278</v>
      </c>
      <c r="M831" s="508"/>
      <c r="N831" s="193">
        <f>IF(ISERROR(K831),0,K831)</f>
        <v>0</v>
      </c>
      <c r="O831" s="192">
        <f>N831</f>
        <v>0</v>
      </c>
      <c r="P831" s="192">
        <f>Q831</f>
        <v>0</v>
      </c>
      <c r="Q831" s="21">
        <f>IF(ISERROR(J831),0,J831)</f>
        <v>0</v>
      </c>
    </row>
    <row r="832" spans="6:17" x14ac:dyDescent="0.2">
      <c r="F832" s="1"/>
      <c r="G832" s="507"/>
      <c r="H832" s="147"/>
      <c r="I832" s="1"/>
      <c r="J832" s="1"/>
      <c r="K832" s="193"/>
      <c r="L832" s="1"/>
      <c r="M832" s="1"/>
      <c r="N832" s="193"/>
      <c r="O832" s="192"/>
      <c r="P832" s="8"/>
      <c r="Q832" s="21"/>
    </row>
    <row r="833" spans="6:17" x14ac:dyDescent="0.2">
      <c r="F833" s="1"/>
      <c r="G833" s="507"/>
      <c r="H833" s="15" t="e">
        <v>#N/A</v>
      </c>
      <c r="I833" s="1"/>
      <c r="J833" s="15" t="e">
        <v>#N/A</v>
      </c>
      <c r="K833" s="193" t="e">
        <f>J833/L833</f>
        <v>#N/A</v>
      </c>
      <c r="L833" s="508" t="s">
        <v>278</v>
      </c>
      <c r="M833" s="508"/>
      <c r="N833" s="193">
        <f>IF(ISERROR(K833),0,K833)</f>
        <v>0</v>
      </c>
      <c r="O833" s="35">
        <f>IF(N833&lt;0.00001,O831,N833)</f>
        <v>0</v>
      </c>
      <c r="P833" s="192">
        <f>IF(Q833&lt;0.00001,P831,Q833)</f>
        <v>0</v>
      </c>
      <c r="Q833" s="21">
        <f>IF(ISERROR(J833),0,J833)</f>
        <v>0</v>
      </c>
    </row>
    <row r="834" spans="6:17" x14ac:dyDescent="0.2">
      <c r="F834" s="1"/>
      <c r="G834" s="507"/>
      <c r="H834" s="147"/>
      <c r="I834" s="1"/>
      <c r="J834" s="1"/>
      <c r="K834" s="193"/>
      <c r="L834" s="1"/>
      <c r="M834" s="1"/>
      <c r="N834" s="193"/>
      <c r="O834" s="192"/>
      <c r="P834" s="8"/>
      <c r="Q834" s="21"/>
    </row>
    <row r="835" spans="6:17" x14ac:dyDescent="0.2">
      <c r="F835" s="1"/>
      <c r="G835" s="507"/>
      <c r="H835" s="15" t="e">
        <v>#N/A</v>
      </c>
      <c r="I835" s="1"/>
      <c r="J835" s="15" t="e">
        <v>#N/A</v>
      </c>
      <c r="K835" s="193" t="e">
        <f>J835/L835</f>
        <v>#N/A</v>
      </c>
      <c r="L835" s="508" t="s">
        <v>278</v>
      </c>
      <c r="M835" s="508"/>
      <c r="N835" s="193">
        <f>IF(ISERROR(K835),0,K835)</f>
        <v>0</v>
      </c>
      <c r="O835" s="192">
        <f>IF(N835&lt;0.00001,O833,N835)</f>
        <v>0</v>
      </c>
      <c r="P835" s="192">
        <f>IF(Q835&lt;0.00001,P833,Q835)</f>
        <v>0</v>
      </c>
      <c r="Q835" s="21">
        <f>IF(ISERROR(J835),0,J835)</f>
        <v>0</v>
      </c>
    </row>
    <row r="836" spans="6:17" x14ac:dyDescent="0.2">
      <c r="F836" s="1"/>
      <c r="G836" s="507"/>
      <c r="H836" s="147"/>
      <c r="I836" s="1"/>
      <c r="J836" s="1"/>
      <c r="K836" s="193"/>
      <c r="L836" s="1"/>
      <c r="M836" s="1"/>
      <c r="N836" s="193"/>
      <c r="O836" s="35"/>
      <c r="P836" s="8"/>
      <c r="Q836" s="21"/>
    </row>
    <row r="837" spans="6:17" x14ac:dyDescent="0.2">
      <c r="F837" s="1"/>
      <c r="G837" s="507"/>
      <c r="H837" s="15" t="e">
        <v>#N/A</v>
      </c>
      <c r="I837" s="1"/>
      <c r="J837" s="15" t="e">
        <v>#N/A</v>
      </c>
      <c r="K837" s="193" t="e">
        <f>J837/L837</f>
        <v>#N/A</v>
      </c>
      <c r="L837" s="508" t="s">
        <v>278</v>
      </c>
      <c r="M837" s="508"/>
      <c r="N837" s="193">
        <f>IF(ISERROR(K837),0,K837)</f>
        <v>0</v>
      </c>
      <c r="O837" s="192">
        <f>IF(N837&lt;0.00001,O835,N837)</f>
        <v>0</v>
      </c>
      <c r="P837" s="192">
        <f>IF(Q837&lt;0.00001,P835,Q837)</f>
        <v>0</v>
      </c>
      <c r="Q837" s="21">
        <f>IF(ISERROR(J837),0,J837)</f>
        <v>0</v>
      </c>
    </row>
    <row r="838" spans="6:17" x14ac:dyDescent="0.2">
      <c r="F838" s="1"/>
      <c r="G838" s="507"/>
      <c r="H838" s="14"/>
      <c r="I838" s="1"/>
      <c r="J838" s="147"/>
      <c r="K838" s="193"/>
      <c r="L838" s="1"/>
      <c r="M838" s="1"/>
      <c r="N838" s="193"/>
      <c r="O838" s="192"/>
      <c r="P838" s="8"/>
      <c r="Q838" s="21"/>
    </row>
    <row r="839" spans="6:17" x14ac:dyDescent="0.2">
      <c r="F839" s="1"/>
      <c r="G839" s="507"/>
      <c r="H839" s="15" t="e">
        <v>#N/A</v>
      </c>
      <c r="I839" s="1"/>
      <c r="J839" s="15" t="e">
        <v>#N/A</v>
      </c>
      <c r="K839" s="193" t="e">
        <f>J839/L839</f>
        <v>#N/A</v>
      </c>
      <c r="L839" s="508" t="s">
        <v>278</v>
      </c>
      <c r="M839" s="508"/>
      <c r="N839" s="193">
        <f>IF(ISERROR(K839),0,K839)</f>
        <v>0</v>
      </c>
      <c r="O839" s="35">
        <f>IF(N839&lt;0.00001,O837,N839)</f>
        <v>0</v>
      </c>
      <c r="P839" s="192">
        <f>IF(Q839&lt;0.00001,P837,Q839)</f>
        <v>0</v>
      </c>
      <c r="Q839" s="21">
        <f>IF(ISERROR(J839),0,J839)</f>
        <v>0</v>
      </c>
    </row>
    <row r="840" spans="6:17" x14ac:dyDescent="0.2">
      <c r="F840" s="1"/>
      <c r="G840" s="507"/>
      <c r="H840" s="14"/>
      <c r="I840" s="1"/>
      <c r="J840" s="147"/>
      <c r="K840" s="193"/>
      <c r="L840" s="1"/>
      <c r="M840" s="1"/>
      <c r="N840" s="193"/>
      <c r="O840" s="192"/>
      <c r="P840" s="1"/>
      <c r="Q840" s="21"/>
    </row>
    <row r="841" spans="6:17" x14ac:dyDescent="0.2">
      <c r="F841" s="1"/>
      <c r="G841" s="507"/>
      <c r="H841" s="15" t="e">
        <v>#N/A</v>
      </c>
      <c r="I841" s="1"/>
      <c r="J841" s="15" t="e">
        <v>#N/A</v>
      </c>
      <c r="K841" s="193" t="e">
        <f>J841/L841</f>
        <v>#N/A</v>
      </c>
      <c r="L841" s="508" t="s">
        <v>278</v>
      </c>
      <c r="M841" s="508"/>
      <c r="N841" s="193">
        <f>IF(ISERROR(K841),0,K841)</f>
        <v>0</v>
      </c>
      <c r="O841" s="192">
        <f>IF(N841&lt;0.00001,O839,N841)</f>
        <v>0</v>
      </c>
      <c r="P841" s="192">
        <f>IF(Q841&lt;0.00001,P839,Q841)</f>
        <v>0</v>
      </c>
      <c r="Q841" s="21">
        <f>IF(ISERROR(J841),0,J841)</f>
        <v>0</v>
      </c>
    </row>
    <row r="842" spans="6:17" x14ac:dyDescent="0.2">
      <c r="F842" s="1"/>
      <c r="G842" s="507"/>
      <c r="H842" s="14"/>
      <c r="I842" s="1"/>
      <c r="J842" s="147"/>
      <c r="K842" s="193"/>
      <c r="L842" s="1"/>
      <c r="M842" s="1"/>
      <c r="N842" s="193"/>
      <c r="O842" s="35"/>
      <c r="P842" s="1"/>
      <c r="Q842" s="21"/>
    </row>
    <row r="843" spans="6:17" x14ac:dyDescent="0.2">
      <c r="F843" s="1"/>
      <c r="G843" s="507"/>
      <c r="H843" s="15" t="e">
        <v>#N/A</v>
      </c>
      <c r="I843" s="1"/>
      <c r="J843" s="15" t="e">
        <v>#N/A</v>
      </c>
      <c r="K843" s="193" t="e">
        <f>J843/L843</f>
        <v>#N/A</v>
      </c>
      <c r="L843" s="508" t="s">
        <v>278</v>
      </c>
      <c r="M843" s="508"/>
      <c r="N843" s="193">
        <f>IF(ISERROR(K843),0,K843)</f>
        <v>0</v>
      </c>
      <c r="O843" s="192">
        <f>IF(N843&lt;0.00001,O841,N843)</f>
        <v>0</v>
      </c>
      <c r="P843" s="192">
        <f>IF(Q843&lt;0.00001,P841,Q843)</f>
        <v>0</v>
      </c>
      <c r="Q843" s="21">
        <f>IF(ISERROR(J843),0,J843)</f>
        <v>0</v>
      </c>
    </row>
    <row r="844" spans="6:17" x14ac:dyDescent="0.2">
      <c r="F844" s="1"/>
      <c r="G844" s="507"/>
      <c r="H844" s="14"/>
      <c r="I844" s="1"/>
      <c r="J844" s="147"/>
      <c r="K844" s="193"/>
      <c r="L844" s="1"/>
      <c r="M844" s="1"/>
      <c r="N844" s="193"/>
      <c r="O844" s="192"/>
      <c r="P844" s="1"/>
      <c r="Q844" s="21"/>
    </row>
    <row r="845" spans="6:17" x14ac:dyDescent="0.2">
      <c r="F845" s="1"/>
      <c r="G845" s="507"/>
      <c r="H845" s="15" t="e">
        <v>#N/A</v>
      </c>
      <c r="I845" s="1"/>
      <c r="J845" s="15" t="e">
        <v>#N/A</v>
      </c>
      <c r="K845" s="193" t="e">
        <f>J845/L845</f>
        <v>#N/A</v>
      </c>
      <c r="L845" s="508" t="s">
        <v>278</v>
      </c>
      <c r="M845" s="508"/>
      <c r="N845" s="193">
        <f>IF(ISERROR(K845),0,K845)</f>
        <v>0</v>
      </c>
      <c r="O845" s="35">
        <f>IF(N845&lt;0.00001,O843,N845)</f>
        <v>0</v>
      </c>
      <c r="P845" s="192">
        <f>IF(Q845&lt;0.00001,P843,Q845)</f>
        <v>0</v>
      </c>
      <c r="Q845" s="21">
        <f>IF(ISERROR(J845),0,J845)</f>
        <v>0</v>
      </c>
    </row>
    <row r="846" spans="6:17" x14ac:dyDescent="0.2">
      <c r="F846" s="1"/>
      <c r="G846" s="507"/>
      <c r="H846" s="14"/>
      <c r="I846" s="1"/>
      <c r="J846" s="147"/>
      <c r="K846" s="193"/>
      <c r="L846" s="1"/>
      <c r="M846" s="1"/>
      <c r="N846" s="193"/>
      <c r="O846" s="192"/>
      <c r="P846" s="1"/>
      <c r="Q846" s="21"/>
    </row>
    <row r="847" spans="6:17" x14ac:dyDescent="0.2">
      <c r="F847" s="1"/>
      <c r="G847" s="507"/>
      <c r="H847" s="15" t="e">
        <v>#N/A</v>
      </c>
      <c r="I847" s="1"/>
      <c r="J847" s="15" t="e">
        <v>#N/A</v>
      </c>
      <c r="K847" s="193" t="e">
        <f>J847/L847</f>
        <v>#N/A</v>
      </c>
      <c r="L847" s="508" t="s">
        <v>278</v>
      </c>
      <c r="M847" s="508"/>
      <c r="N847" s="193">
        <f>IF(ISERROR(K847),0,K847)</f>
        <v>0</v>
      </c>
      <c r="O847" s="192">
        <f>IF(N847&lt;0.00001,O845,N847)</f>
        <v>0</v>
      </c>
      <c r="P847" s="192">
        <f>IF(Q847&lt;0.00001,P845,Q847)</f>
        <v>0</v>
      </c>
      <c r="Q847" s="21">
        <f>IF(ISERROR(J847),0,J847)</f>
        <v>0</v>
      </c>
    </row>
    <row r="848" spans="6:17" x14ac:dyDescent="0.2">
      <c r="F848" s="1"/>
      <c r="G848" s="507"/>
      <c r="H848" s="14"/>
      <c r="I848" s="1"/>
      <c r="J848" s="147"/>
      <c r="K848" s="193"/>
      <c r="L848" s="1"/>
      <c r="M848" s="1"/>
      <c r="N848" s="193"/>
      <c r="O848" s="35"/>
      <c r="P848" s="1"/>
      <c r="Q848" s="21"/>
    </row>
    <row r="849" spans="6:17" x14ac:dyDescent="0.2">
      <c r="F849" s="1"/>
      <c r="G849" s="507"/>
      <c r="H849" s="15" t="e">
        <v>#N/A</v>
      </c>
      <c r="I849" s="1"/>
      <c r="J849" s="15" t="e">
        <v>#N/A</v>
      </c>
      <c r="K849" s="193" t="e">
        <f>J849/L849</f>
        <v>#N/A</v>
      </c>
      <c r="L849" s="508" t="s">
        <v>278</v>
      </c>
      <c r="M849" s="508"/>
      <c r="N849" s="193">
        <f>IF(ISERROR(K849),0,K849)</f>
        <v>0</v>
      </c>
      <c r="O849" s="192">
        <f>IF(N849&lt;0.00001,O847,N849)</f>
        <v>0</v>
      </c>
      <c r="P849" s="192">
        <f>IF(Q849&lt;0.00001,P847,Q849)</f>
        <v>0</v>
      </c>
      <c r="Q849" s="21">
        <f>IF(ISERROR(J849),0,J849)</f>
        <v>0</v>
      </c>
    </row>
    <row r="850" spans="6:17" x14ac:dyDescent="0.2">
      <c r="F850" s="1"/>
      <c r="G850" s="1"/>
      <c r="H850" s="14"/>
      <c r="I850" s="1"/>
      <c r="J850" s="147"/>
      <c r="K850" s="1"/>
      <c r="L850" s="1"/>
      <c r="M850" s="1"/>
      <c r="N850" s="1"/>
      <c r="O850" s="6"/>
      <c r="P850" s="1"/>
    </row>
    <row r="851" spans="6:17" x14ac:dyDescent="0.2">
      <c r="F851" s="1"/>
      <c r="G851" s="231" t="s">
        <v>275</v>
      </c>
      <c r="H851" s="179" t="e">
        <f>VLOOKUP(G818,Data!$A$3:$BE$35,10,FALSE)</f>
        <v>#VALUE!</v>
      </c>
      <c r="I851" s="232" t="s">
        <v>274</v>
      </c>
      <c r="J851" s="181">
        <f>VLOOKUP(G818,Data!$A$3:$BE$35,14,FALSE)</f>
        <v>0</v>
      </c>
      <c r="K851" s="1"/>
      <c r="L851" s="321"/>
      <c r="M851" s="321"/>
      <c r="N851" s="321"/>
      <c r="O851" s="321"/>
      <c r="P851" s="1"/>
    </row>
    <row r="852" spans="6:17" x14ac:dyDescent="0.2">
      <c r="F852" s="1"/>
      <c r="G852" s="1"/>
      <c r="H852" s="1"/>
      <c r="I852" s="1"/>
      <c r="J852" s="147"/>
      <c r="K852" s="1"/>
      <c r="L852" s="1"/>
      <c r="M852" s="1"/>
      <c r="N852" s="1"/>
      <c r="O852" s="1"/>
      <c r="P852" s="1"/>
    </row>
    <row r="853" spans="6:17" x14ac:dyDescent="0.2">
      <c r="F853" s="1"/>
      <c r="G853" s="1"/>
      <c r="H853" s="1"/>
      <c r="I853" s="1"/>
      <c r="J853" s="147"/>
      <c r="K853" s="1"/>
      <c r="L853" s="1"/>
      <c r="M853" s="1"/>
      <c r="N853" s="1"/>
      <c r="O853" s="1"/>
      <c r="P853" s="1"/>
    </row>
    <row r="854" spans="6:17" x14ac:dyDescent="0.2">
      <c r="F854" s="1"/>
      <c r="G854" s="1"/>
      <c r="H854" s="14"/>
      <c r="I854" s="1"/>
      <c r="J854" s="1"/>
      <c r="K854" s="1"/>
      <c r="L854" s="1"/>
      <c r="M854" s="1"/>
      <c r="N854" s="1"/>
      <c r="O854" s="1"/>
      <c r="P854" s="1"/>
    </row>
    <row r="855" spans="6:17" ht="14.25" x14ac:dyDescent="0.2">
      <c r="F855" s="1"/>
      <c r="G855" s="1"/>
      <c r="H855" s="35">
        <f>P849</f>
        <v>0</v>
      </c>
      <c r="I855" s="6" t="s">
        <v>109</v>
      </c>
      <c r="J855" s="187">
        <f ca="1">TODAY()</f>
        <v>42845</v>
      </c>
      <c r="K855" s="505" t="e">
        <f>VLOOKUP(G818,Data!$A$3:$BE$35,53,FALSE)</f>
        <v>#DIV/0!</v>
      </c>
      <c r="L855" s="506"/>
      <c r="M855" s="506"/>
      <c r="N855" s="8"/>
      <c r="O855" s="1"/>
      <c r="P855" s="1"/>
    </row>
    <row r="856" spans="6:17" ht="14.25" x14ac:dyDescent="0.2">
      <c r="F856" s="1"/>
      <c r="G856" s="1"/>
      <c r="H856" s="1"/>
      <c r="I856" s="1"/>
      <c r="J856" s="187"/>
      <c r="K856" s="138" t="e">
        <f>K855</f>
        <v>#DIV/0!</v>
      </c>
      <c r="L856" s="1"/>
      <c r="M856" s="1"/>
      <c r="N856" s="8"/>
      <c r="O856" s="1"/>
      <c r="P856" s="1"/>
    </row>
    <row r="857" spans="6:17" ht="14.25" x14ac:dyDescent="0.2">
      <c r="F857" s="1"/>
      <c r="G857" s="1"/>
      <c r="H857" s="305">
        <f>O849</f>
        <v>0</v>
      </c>
      <c r="I857" s="6" t="s">
        <v>101</v>
      </c>
      <c r="J857" s="187">
        <f ca="1">TODAY()</f>
        <v>42845</v>
      </c>
      <c r="K857" s="510" t="str">
        <f>VLOOKUP(H857,$AV$8:$AW$311,2,TRUE)</f>
        <v>(no data)</v>
      </c>
      <c r="L857" s="510"/>
      <c r="M857" s="510"/>
      <c r="N857" s="8"/>
      <c r="O857" s="6"/>
      <c r="P857" s="1"/>
    </row>
    <row r="858" spans="6:17" x14ac:dyDescent="0.2">
      <c r="F858" s="1"/>
      <c r="G858" s="6"/>
      <c r="H858" s="1"/>
      <c r="I858" s="1"/>
      <c r="J858" s="1"/>
      <c r="K858" s="1"/>
      <c r="L858" s="1"/>
      <c r="M858" s="1"/>
      <c r="N858" s="1"/>
      <c r="O858" s="35"/>
      <c r="P858" s="1"/>
    </row>
    <row r="859" spans="6:17" x14ac:dyDescent="0.2">
      <c r="F859" s="1"/>
      <c r="G859" s="1"/>
      <c r="H859" s="1"/>
      <c r="I859" s="1"/>
      <c r="J859" s="1"/>
      <c r="K859" s="1"/>
      <c r="L859" s="1"/>
      <c r="M859" s="1"/>
      <c r="N859" s="1"/>
      <c r="O859" s="6"/>
      <c r="P859" s="1"/>
    </row>
    <row r="861" spans="6:17" x14ac:dyDescent="0.2">
      <c r="F861" s="1"/>
      <c r="G861" s="12"/>
      <c r="H861" s="1"/>
      <c r="I861" s="1"/>
      <c r="J861" s="1"/>
      <c r="K861" s="1"/>
      <c r="L861" s="1"/>
      <c r="M861" s="1"/>
      <c r="N861" s="1"/>
      <c r="O861" s="1"/>
      <c r="P861" s="8"/>
    </row>
    <row r="862" spans="6:17" x14ac:dyDescent="0.2">
      <c r="F862" s="1"/>
      <c r="G862" s="12"/>
      <c r="H862" s="1"/>
      <c r="I862" s="1"/>
      <c r="J862" s="1"/>
      <c r="K862" s="1"/>
      <c r="L862" s="1"/>
      <c r="M862" s="1"/>
      <c r="N862" s="1"/>
      <c r="O862" s="1"/>
      <c r="P862" s="8"/>
    </row>
    <row r="863" spans="6:17" x14ac:dyDescent="0.2">
      <c r="F863" s="1"/>
      <c r="G863" s="456" t="str">
        <f>Data!BE16</f>
        <v>Result 6 - Please describe the intended result…</v>
      </c>
      <c r="H863" s="456"/>
      <c r="I863" s="456"/>
      <c r="J863" s="456"/>
      <c r="K863" s="456"/>
      <c r="L863" s="456"/>
      <c r="M863" s="456"/>
      <c r="N863" s="456"/>
      <c r="O863" s="456"/>
      <c r="P863" s="8"/>
    </row>
    <row r="864" spans="6:17" x14ac:dyDescent="0.2">
      <c r="F864" s="1"/>
      <c r="G864" s="456"/>
      <c r="H864" s="456"/>
      <c r="I864" s="456"/>
      <c r="J864" s="456"/>
      <c r="K864" s="456"/>
      <c r="L864" s="456"/>
      <c r="M864" s="456"/>
      <c r="N864" s="456"/>
      <c r="O864" s="456"/>
      <c r="P864" s="8"/>
    </row>
    <row r="865" spans="6:17" x14ac:dyDescent="0.2">
      <c r="F865" s="1"/>
      <c r="G865" s="456"/>
      <c r="H865" s="456"/>
      <c r="I865" s="456"/>
      <c r="J865" s="456"/>
      <c r="K865" s="456"/>
      <c r="L865" s="456"/>
      <c r="M865" s="456"/>
      <c r="N865" s="456"/>
      <c r="O865" s="456"/>
      <c r="P865" s="8"/>
    </row>
    <row r="866" spans="6:17" x14ac:dyDescent="0.2">
      <c r="F866" s="1"/>
      <c r="G866" s="1"/>
      <c r="H866" s="1"/>
      <c r="I866" s="1"/>
      <c r="J866" s="1"/>
      <c r="K866" s="1"/>
      <c r="L866" s="1"/>
      <c r="M866" s="1"/>
      <c r="N866" s="1"/>
      <c r="O866" s="1"/>
      <c r="P866" s="8"/>
    </row>
    <row r="867" spans="6:17" x14ac:dyDescent="0.2">
      <c r="F867" s="1"/>
      <c r="G867" s="100" t="s">
        <v>42</v>
      </c>
      <c r="H867" s="491" t="str">
        <f>VLOOKUP(G867,Data!$A$3:$B$35,2,FALSE)</f>
        <v>please provide a definition of the indicator…</v>
      </c>
      <c r="I867" s="491"/>
      <c r="J867" s="491"/>
      <c r="K867" s="491"/>
      <c r="L867" s="491"/>
      <c r="M867" s="491"/>
      <c r="N867" s="491"/>
      <c r="O867" s="491"/>
      <c r="P867" s="8"/>
    </row>
    <row r="868" spans="6:17" x14ac:dyDescent="0.2">
      <c r="F868" s="1"/>
      <c r="G868" s="6"/>
      <c r="H868" s="1"/>
      <c r="I868" s="14"/>
      <c r="J868" s="1"/>
      <c r="K868" s="1"/>
      <c r="L868" s="1"/>
      <c r="M868" s="4"/>
      <c r="N868" s="148"/>
      <c r="O868" s="148"/>
      <c r="P868" s="8"/>
    </row>
    <row r="869" spans="6:17" x14ac:dyDescent="0.2">
      <c r="F869" s="1"/>
      <c r="G869" s="6"/>
      <c r="H869" s="1" t="s">
        <v>223</v>
      </c>
      <c r="I869" s="185">
        <f>VLOOKUP(G867,Data!$A$3:$BE$35,18,FALSE)</f>
        <v>0</v>
      </c>
      <c r="J869" s="1"/>
      <c r="K869" s="1"/>
      <c r="L869" s="6"/>
      <c r="M869" s="4"/>
      <c r="N869" s="148"/>
      <c r="O869" s="148"/>
      <c r="P869" s="8"/>
    </row>
    <row r="870" spans="6:17" x14ac:dyDescent="0.2">
      <c r="F870" s="1"/>
      <c r="G870" s="6"/>
      <c r="H870" s="1"/>
      <c r="I870" s="14"/>
      <c r="J870" s="1"/>
      <c r="K870" s="1"/>
      <c r="L870" s="1"/>
      <c r="M870" s="1"/>
      <c r="N870" s="147"/>
      <c r="O870" s="147"/>
      <c r="P870" s="8"/>
    </row>
    <row r="871" spans="6:17" x14ac:dyDescent="0.2">
      <c r="F871" s="1"/>
      <c r="G871" s="6"/>
      <c r="H871" s="1" t="s">
        <v>224</v>
      </c>
      <c r="I871" s="14"/>
      <c r="J871" s="156" t="str">
        <f>VLOOKUP(G867,Data!$A$3:$BE$35,20,FALSE)</f>
        <v>Please Select</v>
      </c>
      <c r="K871" s="1"/>
      <c r="L871" s="1"/>
      <c r="M871" s="321"/>
      <c r="N871" s="321"/>
      <c r="O871" s="147"/>
      <c r="P871" s="8"/>
    </row>
    <row r="872" spans="6:17" x14ac:dyDescent="0.2">
      <c r="F872" s="1"/>
      <c r="G872" s="6"/>
      <c r="H872" s="1"/>
      <c r="I872" s="14"/>
      <c r="J872" s="1"/>
      <c r="K872" s="1"/>
      <c r="L872" s="1"/>
      <c r="M872" s="1"/>
      <c r="N872" s="147"/>
      <c r="O872" s="147"/>
      <c r="P872" s="8"/>
    </row>
    <row r="873" spans="6:17" x14ac:dyDescent="0.2">
      <c r="F873" s="1"/>
      <c r="G873" s="6"/>
      <c r="H873" s="1" t="s">
        <v>269</v>
      </c>
      <c r="I873" s="1"/>
      <c r="J873" s="1"/>
      <c r="K873" s="185">
        <f>VLOOKUP(G867,Data!$A$3:$BE$35,19,FALSE)</f>
        <v>0</v>
      </c>
      <c r="L873" s="1"/>
      <c r="M873" s="1"/>
      <c r="N873" s="147"/>
      <c r="O873" s="147"/>
      <c r="P873" s="8"/>
    </row>
    <row r="874" spans="6:17" x14ac:dyDescent="0.2">
      <c r="F874" s="1"/>
      <c r="G874" s="6"/>
      <c r="H874" s="1"/>
      <c r="I874" s="14"/>
      <c r="J874" s="1"/>
      <c r="K874" s="1"/>
      <c r="L874" s="1"/>
      <c r="M874" s="1"/>
      <c r="N874" s="234"/>
      <c r="O874" s="147"/>
      <c r="P874" s="8"/>
    </row>
    <row r="875" spans="6:17" x14ac:dyDescent="0.2">
      <c r="F875" s="1"/>
      <c r="G875" s="6"/>
      <c r="H875" s="1" t="s">
        <v>272</v>
      </c>
      <c r="I875" s="14"/>
      <c r="J875" s="29" t="s">
        <v>190</v>
      </c>
      <c r="K875" s="1"/>
      <c r="L875" s="1"/>
      <c r="M875" s="1"/>
      <c r="N875" s="147"/>
      <c r="O875" s="147"/>
      <c r="P875" s="8"/>
    </row>
    <row r="876" spans="6:17" x14ac:dyDescent="0.2">
      <c r="F876" s="1"/>
      <c r="G876" s="6"/>
      <c r="H876" s="182" t="s">
        <v>14</v>
      </c>
      <c r="I876" s="180"/>
      <c r="J876" s="182" t="s">
        <v>276</v>
      </c>
      <c r="K876" s="12"/>
      <c r="L876" s="503" t="s">
        <v>277</v>
      </c>
      <c r="M876" s="503"/>
      <c r="N876" s="147"/>
      <c r="O876" s="147"/>
      <c r="P876" s="8"/>
    </row>
    <row r="877" spans="6:17" x14ac:dyDescent="0.2">
      <c r="F877" s="1"/>
      <c r="G877" s="6"/>
      <c r="H877" s="1"/>
      <c r="I877" s="14"/>
      <c r="J877" s="1"/>
      <c r="K877" s="1"/>
      <c r="L877" s="1"/>
      <c r="M877" s="1"/>
      <c r="N877" s="147"/>
      <c r="O877" s="147"/>
      <c r="P877" s="8"/>
    </row>
    <row r="878" spans="6:17" x14ac:dyDescent="0.2">
      <c r="F878" s="1"/>
      <c r="G878" s="231" t="s">
        <v>281</v>
      </c>
      <c r="H878" s="179" t="str">
        <f>VLOOKUP(G867,Data!$A$3:$BE$35,8,FALSE)</f>
        <v>(dd.mm.yyyy)</v>
      </c>
      <c r="I878" s="232" t="s">
        <v>280</v>
      </c>
      <c r="J878" s="181">
        <f>VLOOKUP(G867,Data!$A$3:$BE$35,13,FALSE)</f>
        <v>0</v>
      </c>
      <c r="K878" s="1"/>
      <c r="L878" s="502" t="s">
        <v>284</v>
      </c>
      <c r="M878" s="502"/>
      <c r="N878" s="36"/>
      <c r="O878" s="36"/>
      <c r="P878" s="8"/>
    </row>
    <row r="879" spans="6:17" x14ac:dyDescent="0.2">
      <c r="F879" s="1"/>
      <c r="G879" s="507" t="s">
        <v>100</v>
      </c>
      <c r="H879" s="147"/>
      <c r="I879" s="14"/>
      <c r="J879" s="1"/>
      <c r="K879" s="1"/>
      <c r="L879" s="1"/>
      <c r="M879" s="1"/>
      <c r="N879" s="175"/>
      <c r="O879" s="175"/>
      <c r="P879" s="8"/>
    </row>
    <row r="880" spans="6:17" x14ac:dyDescent="0.2">
      <c r="F880" s="1"/>
      <c r="G880" s="507"/>
      <c r="H880" s="15" t="e">
        <v>#N/A</v>
      </c>
      <c r="I880" s="1"/>
      <c r="J880" s="15" t="e">
        <v>#N/A</v>
      </c>
      <c r="K880" s="193" t="e">
        <f>J880/L880</f>
        <v>#N/A</v>
      </c>
      <c r="L880" s="508" t="s">
        <v>278</v>
      </c>
      <c r="M880" s="508"/>
      <c r="N880" s="193">
        <f>IF(ISERROR(K880),0,K880)</f>
        <v>0</v>
      </c>
      <c r="O880" s="192">
        <f>N880</f>
        <v>0</v>
      </c>
      <c r="P880" s="192">
        <f>Q880</f>
        <v>0</v>
      </c>
      <c r="Q880" s="21">
        <f>IF(ISERROR(J880),0,J880)</f>
        <v>0</v>
      </c>
    </row>
    <row r="881" spans="6:17" x14ac:dyDescent="0.2">
      <c r="F881" s="1"/>
      <c r="G881" s="507"/>
      <c r="H881" s="147"/>
      <c r="I881" s="1"/>
      <c r="J881" s="1"/>
      <c r="K881" s="193"/>
      <c r="L881" s="1"/>
      <c r="M881" s="1"/>
      <c r="N881" s="193"/>
      <c r="O881" s="192"/>
      <c r="P881" s="8"/>
      <c r="Q881" s="21"/>
    </row>
    <row r="882" spans="6:17" x14ac:dyDescent="0.2">
      <c r="F882" s="1"/>
      <c r="G882" s="507"/>
      <c r="H882" s="15" t="e">
        <v>#N/A</v>
      </c>
      <c r="I882" s="1"/>
      <c r="J882" s="15" t="e">
        <v>#N/A</v>
      </c>
      <c r="K882" s="193" t="e">
        <f>J882/L882</f>
        <v>#N/A</v>
      </c>
      <c r="L882" s="508" t="s">
        <v>278</v>
      </c>
      <c r="M882" s="508"/>
      <c r="N882" s="193">
        <f>IF(ISERROR(K882),0,K882)</f>
        <v>0</v>
      </c>
      <c r="O882" s="35">
        <f>IF(N882&lt;0.00001,O880,N882)</f>
        <v>0</v>
      </c>
      <c r="P882" s="192">
        <f>IF(Q882&lt;0.00001,P880,Q882)</f>
        <v>0</v>
      </c>
      <c r="Q882" s="21">
        <f>IF(ISERROR(J882),0,J882)</f>
        <v>0</v>
      </c>
    </row>
    <row r="883" spans="6:17" x14ac:dyDescent="0.2">
      <c r="F883" s="1"/>
      <c r="G883" s="507"/>
      <c r="H883" s="147"/>
      <c r="I883" s="1"/>
      <c r="J883" s="1"/>
      <c r="K883" s="193"/>
      <c r="L883" s="1"/>
      <c r="M883" s="1"/>
      <c r="N883" s="193"/>
      <c r="O883" s="192"/>
      <c r="P883" s="8"/>
      <c r="Q883" s="21"/>
    </row>
    <row r="884" spans="6:17" x14ac:dyDescent="0.2">
      <c r="F884" s="1"/>
      <c r="G884" s="507"/>
      <c r="H884" s="15" t="e">
        <v>#N/A</v>
      </c>
      <c r="I884" s="1"/>
      <c r="J884" s="15" t="e">
        <v>#N/A</v>
      </c>
      <c r="K884" s="193" t="e">
        <f>J884/L884</f>
        <v>#N/A</v>
      </c>
      <c r="L884" s="508" t="s">
        <v>278</v>
      </c>
      <c r="M884" s="508"/>
      <c r="N884" s="193">
        <f>IF(ISERROR(K884),0,K884)</f>
        <v>0</v>
      </c>
      <c r="O884" s="192">
        <f>IF(N884&lt;0.00001,O882,N884)</f>
        <v>0</v>
      </c>
      <c r="P884" s="192">
        <f>IF(Q884&lt;0.00001,P882,Q884)</f>
        <v>0</v>
      </c>
      <c r="Q884" s="21">
        <f>IF(ISERROR(J884),0,J884)</f>
        <v>0</v>
      </c>
    </row>
    <row r="885" spans="6:17" x14ac:dyDescent="0.2">
      <c r="F885" s="1"/>
      <c r="G885" s="507"/>
      <c r="H885" s="147"/>
      <c r="I885" s="1"/>
      <c r="J885" s="1"/>
      <c r="K885" s="193"/>
      <c r="L885" s="1"/>
      <c r="M885" s="1"/>
      <c r="N885" s="193"/>
      <c r="O885" s="35"/>
      <c r="P885" s="8"/>
      <c r="Q885" s="21"/>
    </row>
    <row r="886" spans="6:17" x14ac:dyDescent="0.2">
      <c r="F886" s="1"/>
      <c r="G886" s="507"/>
      <c r="H886" s="15" t="e">
        <v>#N/A</v>
      </c>
      <c r="I886" s="1"/>
      <c r="J886" s="15" t="e">
        <v>#N/A</v>
      </c>
      <c r="K886" s="193" t="e">
        <f>J886/L886</f>
        <v>#N/A</v>
      </c>
      <c r="L886" s="508" t="s">
        <v>278</v>
      </c>
      <c r="M886" s="508"/>
      <c r="N886" s="193">
        <f>IF(ISERROR(K886),0,K886)</f>
        <v>0</v>
      </c>
      <c r="O886" s="192">
        <f>IF(N886&lt;0.00001,O884,N886)</f>
        <v>0</v>
      </c>
      <c r="P886" s="192">
        <f>IF(Q886&lt;0.00001,P884,Q886)</f>
        <v>0</v>
      </c>
      <c r="Q886" s="21">
        <f>IF(ISERROR(J886),0,J886)</f>
        <v>0</v>
      </c>
    </row>
    <row r="887" spans="6:17" x14ac:dyDescent="0.2">
      <c r="F887" s="1"/>
      <c r="G887" s="507"/>
      <c r="H887" s="14"/>
      <c r="I887" s="1"/>
      <c r="J887" s="147"/>
      <c r="K887" s="193"/>
      <c r="L887" s="1"/>
      <c r="M887" s="1"/>
      <c r="N887" s="193"/>
      <c r="O887" s="192"/>
      <c r="P887" s="8"/>
      <c r="Q887" s="21"/>
    </row>
    <row r="888" spans="6:17" x14ac:dyDescent="0.2">
      <c r="F888" s="1"/>
      <c r="G888" s="507"/>
      <c r="H888" s="15" t="e">
        <v>#N/A</v>
      </c>
      <c r="I888" s="1"/>
      <c r="J888" s="15" t="e">
        <v>#N/A</v>
      </c>
      <c r="K888" s="193" t="e">
        <f>J888/L888</f>
        <v>#N/A</v>
      </c>
      <c r="L888" s="508" t="s">
        <v>278</v>
      </c>
      <c r="M888" s="508"/>
      <c r="N888" s="193">
        <f>IF(ISERROR(K888),0,K888)</f>
        <v>0</v>
      </c>
      <c r="O888" s="35">
        <f>IF(N888&lt;0.00001,O886,N888)</f>
        <v>0</v>
      </c>
      <c r="P888" s="192">
        <f>IF(Q888&lt;0.00001,P886,Q888)</f>
        <v>0</v>
      </c>
      <c r="Q888" s="21">
        <f>IF(ISERROR(J888),0,J888)</f>
        <v>0</v>
      </c>
    </row>
    <row r="889" spans="6:17" x14ac:dyDescent="0.2">
      <c r="F889" s="1"/>
      <c r="G889" s="507"/>
      <c r="H889" s="14"/>
      <c r="I889" s="1"/>
      <c r="J889" s="147"/>
      <c r="K889" s="193"/>
      <c r="L889" s="1"/>
      <c r="M889" s="1"/>
      <c r="N889" s="193"/>
      <c r="O889" s="192"/>
      <c r="P889" s="1"/>
      <c r="Q889" s="21"/>
    </row>
    <row r="890" spans="6:17" x14ac:dyDescent="0.2">
      <c r="F890" s="1"/>
      <c r="G890" s="507"/>
      <c r="H890" s="15" t="e">
        <v>#N/A</v>
      </c>
      <c r="I890" s="1"/>
      <c r="J890" s="15" t="e">
        <v>#N/A</v>
      </c>
      <c r="K890" s="193" t="e">
        <f>J890/L890</f>
        <v>#N/A</v>
      </c>
      <c r="L890" s="508" t="s">
        <v>278</v>
      </c>
      <c r="M890" s="508"/>
      <c r="N890" s="193">
        <f>IF(ISERROR(K890),0,K890)</f>
        <v>0</v>
      </c>
      <c r="O890" s="192">
        <f>IF(N890&lt;0.00001,O888,N890)</f>
        <v>0</v>
      </c>
      <c r="P890" s="192">
        <f>IF(Q890&lt;0.00001,P888,Q890)</f>
        <v>0</v>
      </c>
      <c r="Q890" s="21">
        <f>IF(ISERROR(J890),0,J890)</f>
        <v>0</v>
      </c>
    </row>
    <row r="891" spans="6:17" x14ac:dyDescent="0.2">
      <c r="F891" s="1"/>
      <c r="G891" s="507"/>
      <c r="H891" s="14"/>
      <c r="I891" s="1"/>
      <c r="J891" s="147"/>
      <c r="K891" s="193"/>
      <c r="L891" s="1"/>
      <c r="M891" s="1"/>
      <c r="N891" s="193"/>
      <c r="O891" s="35"/>
      <c r="P891" s="1"/>
      <c r="Q891" s="21"/>
    </row>
    <row r="892" spans="6:17" x14ac:dyDescent="0.2">
      <c r="F892" s="1"/>
      <c r="G892" s="507"/>
      <c r="H892" s="15" t="e">
        <v>#N/A</v>
      </c>
      <c r="I892" s="1"/>
      <c r="J892" s="15" t="e">
        <v>#N/A</v>
      </c>
      <c r="K892" s="193" t="e">
        <f>J892/L892</f>
        <v>#N/A</v>
      </c>
      <c r="L892" s="508" t="s">
        <v>278</v>
      </c>
      <c r="M892" s="508"/>
      <c r="N892" s="193">
        <f>IF(ISERROR(K892),0,K892)</f>
        <v>0</v>
      </c>
      <c r="O892" s="192">
        <f>IF(N892&lt;0.00001,O890,N892)</f>
        <v>0</v>
      </c>
      <c r="P892" s="192">
        <f>IF(Q892&lt;0.00001,P890,Q892)</f>
        <v>0</v>
      </c>
      <c r="Q892" s="21">
        <f>IF(ISERROR(J892),0,J892)</f>
        <v>0</v>
      </c>
    </row>
    <row r="893" spans="6:17" x14ac:dyDescent="0.2">
      <c r="F893" s="1"/>
      <c r="G893" s="507"/>
      <c r="H893" s="14"/>
      <c r="I893" s="1"/>
      <c r="J893" s="147"/>
      <c r="K893" s="193"/>
      <c r="L893" s="1"/>
      <c r="M893" s="1"/>
      <c r="N893" s="193"/>
      <c r="O893" s="192"/>
      <c r="P893" s="1"/>
      <c r="Q893" s="21"/>
    </row>
    <row r="894" spans="6:17" x14ac:dyDescent="0.2">
      <c r="F894" s="1"/>
      <c r="G894" s="507"/>
      <c r="H894" s="15" t="e">
        <v>#N/A</v>
      </c>
      <c r="I894" s="1"/>
      <c r="J894" s="15" t="e">
        <v>#N/A</v>
      </c>
      <c r="K894" s="193" t="e">
        <f>J894/L894</f>
        <v>#N/A</v>
      </c>
      <c r="L894" s="508" t="s">
        <v>278</v>
      </c>
      <c r="M894" s="508"/>
      <c r="N894" s="193">
        <f>IF(ISERROR(K894),0,K894)</f>
        <v>0</v>
      </c>
      <c r="O894" s="35">
        <f>IF(N894&lt;0.00001,O892,N894)</f>
        <v>0</v>
      </c>
      <c r="P894" s="192">
        <f>IF(Q894&lt;0.00001,P892,Q894)</f>
        <v>0</v>
      </c>
      <c r="Q894" s="21">
        <f>IF(ISERROR(J894),0,J894)</f>
        <v>0</v>
      </c>
    </row>
    <row r="895" spans="6:17" x14ac:dyDescent="0.2">
      <c r="F895" s="1"/>
      <c r="G895" s="507"/>
      <c r="H895" s="14"/>
      <c r="I895" s="1"/>
      <c r="J895" s="147"/>
      <c r="K895" s="193"/>
      <c r="L895" s="1"/>
      <c r="M895" s="1"/>
      <c r="N895" s="193"/>
      <c r="O895" s="192"/>
      <c r="P895" s="1"/>
      <c r="Q895" s="21"/>
    </row>
    <row r="896" spans="6:17" x14ac:dyDescent="0.2">
      <c r="F896" s="1"/>
      <c r="G896" s="507"/>
      <c r="H896" s="15" t="e">
        <v>#N/A</v>
      </c>
      <c r="I896" s="1"/>
      <c r="J896" s="15" t="e">
        <v>#N/A</v>
      </c>
      <c r="K896" s="193" t="e">
        <f>J896/L896</f>
        <v>#N/A</v>
      </c>
      <c r="L896" s="508" t="s">
        <v>278</v>
      </c>
      <c r="M896" s="508"/>
      <c r="N896" s="193">
        <f>IF(ISERROR(K896),0,K896)</f>
        <v>0</v>
      </c>
      <c r="O896" s="192">
        <f>IF(N896&lt;0.00001,O894,N896)</f>
        <v>0</v>
      </c>
      <c r="P896" s="192">
        <f>IF(Q896&lt;0.00001,P894,Q896)</f>
        <v>0</v>
      </c>
      <c r="Q896" s="21">
        <f>IF(ISERROR(J896),0,J896)</f>
        <v>0</v>
      </c>
    </row>
    <row r="897" spans="6:17" x14ac:dyDescent="0.2">
      <c r="F897" s="1"/>
      <c r="G897" s="507"/>
      <c r="H897" s="14"/>
      <c r="I897" s="1"/>
      <c r="J897" s="147"/>
      <c r="K897" s="193"/>
      <c r="L897" s="1"/>
      <c r="M897" s="1"/>
      <c r="N897" s="193"/>
      <c r="O897" s="35"/>
      <c r="P897" s="1"/>
      <c r="Q897" s="21"/>
    </row>
    <row r="898" spans="6:17" x14ac:dyDescent="0.2">
      <c r="F898" s="1"/>
      <c r="G898" s="507"/>
      <c r="H898" s="15" t="e">
        <v>#N/A</v>
      </c>
      <c r="I898" s="1"/>
      <c r="J898" s="15" t="e">
        <v>#N/A</v>
      </c>
      <c r="K898" s="193" t="e">
        <f>J898/L898</f>
        <v>#N/A</v>
      </c>
      <c r="L898" s="508" t="s">
        <v>278</v>
      </c>
      <c r="M898" s="508"/>
      <c r="N898" s="193">
        <f>IF(ISERROR(K898),0,K898)</f>
        <v>0</v>
      </c>
      <c r="O898" s="192">
        <f>IF(N898&lt;0.00001,O896,N898)</f>
        <v>0</v>
      </c>
      <c r="P898" s="192">
        <f>IF(Q898&lt;0.00001,P896,Q898)</f>
        <v>0</v>
      </c>
      <c r="Q898" s="21">
        <f>IF(ISERROR(J898),0,J898)</f>
        <v>0</v>
      </c>
    </row>
    <row r="899" spans="6:17" x14ac:dyDescent="0.2">
      <c r="F899" s="1"/>
      <c r="G899" s="1"/>
      <c r="H899" s="14"/>
      <c r="I899" s="1"/>
      <c r="J899" s="147"/>
      <c r="K899" s="1"/>
      <c r="L899" s="1"/>
      <c r="M899" s="1"/>
      <c r="N899" s="1"/>
      <c r="O899" s="6"/>
      <c r="P899" s="1"/>
    </row>
    <row r="900" spans="6:17" x14ac:dyDescent="0.2">
      <c r="F900" s="1"/>
      <c r="G900" s="231" t="s">
        <v>275</v>
      </c>
      <c r="H900" s="179" t="e">
        <f>VLOOKUP(G867,Data!$A$3:$BE$35,10,FALSE)</f>
        <v>#VALUE!</v>
      </c>
      <c r="I900" s="232" t="s">
        <v>274</v>
      </c>
      <c r="J900" s="181">
        <f>VLOOKUP(G867,Data!$A$3:$BE$35,14,FALSE)</f>
        <v>0</v>
      </c>
      <c r="K900" s="1"/>
      <c r="L900" s="321"/>
      <c r="M900" s="321"/>
      <c r="N900" s="321"/>
      <c r="O900" s="321"/>
      <c r="P900" s="1"/>
    </row>
    <row r="901" spans="6:17" x14ac:dyDescent="0.2">
      <c r="F901" s="1"/>
      <c r="G901" s="1"/>
      <c r="H901" s="1"/>
      <c r="I901" s="1"/>
      <c r="J901" s="147"/>
      <c r="K901" s="1"/>
      <c r="L901" s="1"/>
      <c r="M901" s="1"/>
      <c r="N901" s="1"/>
      <c r="O901" s="1"/>
      <c r="P901" s="1"/>
    </row>
    <row r="902" spans="6:17" x14ac:dyDescent="0.2">
      <c r="F902" s="1"/>
      <c r="G902" s="1"/>
      <c r="H902" s="1"/>
      <c r="I902" s="1"/>
      <c r="J902" s="147"/>
      <c r="K902" s="1"/>
      <c r="L902" s="1"/>
      <c r="M902" s="1"/>
      <c r="N902" s="1"/>
      <c r="O902" s="1"/>
      <c r="P902" s="1"/>
    </row>
    <row r="903" spans="6:17" x14ac:dyDescent="0.2">
      <c r="F903" s="1"/>
      <c r="G903" s="1"/>
      <c r="H903" s="14"/>
      <c r="I903" s="1"/>
      <c r="J903" s="1"/>
      <c r="K903" s="1"/>
      <c r="L903" s="1"/>
      <c r="M903" s="1"/>
      <c r="N903" s="1"/>
      <c r="O903" s="1"/>
      <c r="P903" s="1"/>
    </row>
    <row r="904" spans="6:17" ht="14.25" x14ac:dyDescent="0.2">
      <c r="F904" s="1"/>
      <c r="G904" s="1"/>
      <c r="H904" s="35">
        <f>P898</f>
        <v>0</v>
      </c>
      <c r="I904" s="6" t="s">
        <v>109</v>
      </c>
      <c r="J904" s="187">
        <f ca="1">TODAY()</f>
        <v>42845</v>
      </c>
      <c r="K904" s="505" t="e">
        <f>VLOOKUP(G867,Data!$A$3:$BE$35,53,FALSE)</f>
        <v>#DIV/0!</v>
      </c>
      <c r="L904" s="506"/>
      <c r="M904" s="506"/>
      <c r="N904" s="8"/>
      <c r="O904" s="1"/>
      <c r="P904" s="1"/>
    </row>
    <row r="905" spans="6:17" ht="14.25" x14ac:dyDescent="0.2">
      <c r="F905" s="1"/>
      <c r="G905" s="1"/>
      <c r="H905" s="1"/>
      <c r="I905" s="1"/>
      <c r="J905" s="187"/>
      <c r="K905" s="138" t="e">
        <f>K904</f>
        <v>#DIV/0!</v>
      </c>
      <c r="L905" s="1"/>
      <c r="M905" s="1"/>
      <c r="N905" s="8"/>
      <c r="O905" s="1"/>
      <c r="P905" s="1"/>
    </row>
    <row r="906" spans="6:17" ht="14.25" x14ac:dyDescent="0.2">
      <c r="F906" s="1"/>
      <c r="G906" s="1"/>
      <c r="H906" s="305">
        <f>O898</f>
        <v>0</v>
      </c>
      <c r="I906" s="6" t="s">
        <v>101</v>
      </c>
      <c r="J906" s="187">
        <f ca="1">TODAY()</f>
        <v>42845</v>
      </c>
      <c r="K906" s="510" t="str">
        <f>VLOOKUP(H906,$AV$8:$AW$311,2,TRUE)</f>
        <v>(no data)</v>
      </c>
      <c r="L906" s="510"/>
      <c r="M906" s="510"/>
      <c r="N906" s="8"/>
      <c r="O906" s="6"/>
      <c r="P906" s="1"/>
    </row>
    <row r="907" spans="6:17" x14ac:dyDescent="0.2">
      <c r="F907" s="1"/>
      <c r="G907" s="6"/>
      <c r="H907" s="1"/>
      <c r="I907" s="1"/>
      <c r="J907" s="1"/>
      <c r="K907" s="1"/>
      <c r="L907" s="1"/>
      <c r="M907" s="1"/>
      <c r="N907" s="1"/>
      <c r="O907" s="35"/>
      <c r="P907" s="1"/>
    </row>
    <row r="908" spans="6:17" x14ac:dyDescent="0.2">
      <c r="F908" s="1"/>
      <c r="G908" s="1"/>
      <c r="H908" s="1"/>
      <c r="I908" s="1"/>
      <c r="J908" s="1"/>
      <c r="K908" s="1"/>
      <c r="L908" s="1"/>
      <c r="M908" s="1"/>
      <c r="N908" s="1"/>
      <c r="O908" s="6"/>
      <c r="P908" s="1"/>
    </row>
    <row r="910" spans="6:17" x14ac:dyDescent="0.2">
      <c r="F910" s="1"/>
      <c r="G910" s="12"/>
      <c r="H910" s="1"/>
      <c r="I910" s="1"/>
      <c r="J910" s="1"/>
      <c r="K910" s="1"/>
      <c r="L910" s="1"/>
      <c r="M910" s="1"/>
      <c r="N910" s="1"/>
      <c r="O910" s="1"/>
      <c r="P910" s="8"/>
    </row>
    <row r="911" spans="6:17" x14ac:dyDescent="0.2">
      <c r="F911" s="1"/>
      <c r="G911" s="12"/>
      <c r="H911" s="1"/>
      <c r="I911" s="1"/>
      <c r="J911" s="1"/>
      <c r="K911" s="1"/>
      <c r="L911" s="1"/>
      <c r="M911" s="1"/>
      <c r="N911" s="1"/>
      <c r="O911" s="1"/>
      <c r="P911" s="8"/>
    </row>
    <row r="912" spans="6:17" x14ac:dyDescent="0.2">
      <c r="F912" s="1"/>
      <c r="G912" s="456" t="str">
        <f>Data!BE17</f>
        <v>Result 6 - Please describe the intended result…</v>
      </c>
      <c r="H912" s="456"/>
      <c r="I912" s="456"/>
      <c r="J912" s="456"/>
      <c r="K912" s="456"/>
      <c r="L912" s="456"/>
      <c r="M912" s="456"/>
      <c r="N912" s="456"/>
      <c r="O912" s="456"/>
      <c r="P912" s="8"/>
    </row>
    <row r="913" spans="6:16" x14ac:dyDescent="0.2">
      <c r="F913" s="1"/>
      <c r="G913" s="456"/>
      <c r="H913" s="456"/>
      <c r="I913" s="456"/>
      <c r="J913" s="456"/>
      <c r="K913" s="456"/>
      <c r="L913" s="456"/>
      <c r="M913" s="456"/>
      <c r="N913" s="456"/>
      <c r="O913" s="456"/>
      <c r="P913" s="8"/>
    </row>
    <row r="914" spans="6:16" x14ac:dyDescent="0.2">
      <c r="F914" s="1"/>
      <c r="G914" s="456"/>
      <c r="H914" s="456"/>
      <c r="I914" s="456"/>
      <c r="J914" s="456"/>
      <c r="K914" s="456"/>
      <c r="L914" s="456"/>
      <c r="M914" s="456"/>
      <c r="N914" s="456"/>
      <c r="O914" s="456"/>
      <c r="P914" s="8"/>
    </row>
    <row r="915" spans="6:16" x14ac:dyDescent="0.2">
      <c r="F915" s="1"/>
      <c r="G915" s="1"/>
      <c r="H915" s="1"/>
      <c r="I915" s="1"/>
      <c r="J915" s="1"/>
      <c r="K915" s="1"/>
      <c r="L915" s="1"/>
      <c r="M915" s="1"/>
      <c r="N915" s="1"/>
      <c r="O915" s="1"/>
      <c r="P915" s="8"/>
    </row>
    <row r="916" spans="6:16" x14ac:dyDescent="0.2">
      <c r="F916" s="1"/>
      <c r="G916" s="100" t="s">
        <v>43</v>
      </c>
      <c r="H916" s="491" t="str">
        <f>VLOOKUP(G916,Data!$A$3:$B$35,2,FALSE)</f>
        <v>please provide a definition of the indicator…</v>
      </c>
      <c r="I916" s="491"/>
      <c r="J916" s="491"/>
      <c r="K916" s="491"/>
      <c r="L916" s="491"/>
      <c r="M916" s="491"/>
      <c r="N916" s="491"/>
      <c r="O916" s="491"/>
      <c r="P916" s="8"/>
    </row>
    <row r="917" spans="6:16" x14ac:dyDescent="0.2">
      <c r="F917" s="1"/>
      <c r="G917" s="6"/>
      <c r="H917" s="1"/>
      <c r="I917" s="14"/>
      <c r="J917" s="1"/>
      <c r="K917" s="1"/>
      <c r="L917" s="1"/>
      <c r="M917" s="4"/>
      <c r="N917" s="148"/>
      <c r="O917" s="148"/>
      <c r="P917" s="8"/>
    </row>
    <row r="918" spans="6:16" x14ac:dyDescent="0.2">
      <c r="F918" s="1"/>
      <c r="G918" s="6"/>
      <c r="H918" s="1" t="s">
        <v>223</v>
      </c>
      <c r="I918" s="185">
        <f>VLOOKUP(G916,Data!$A$3:$BE$35,18,FALSE)</f>
        <v>0</v>
      </c>
      <c r="J918" s="1"/>
      <c r="K918" s="1"/>
      <c r="L918" s="6"/>
      <c r="M918" s="4"/>
      <c r="N918" s="148"/>
      <c r="O918" s="148"/>
      <c r="P918" s="8"/>
    </row>
    <row r="919" spans="6:16" x14ac:dyDescent="0.2">
      <c r="F919" s="1"/>
      <c r="G919" s="6"/>
      <c r="H919" s="1"/>
      <c r="I919" s="14"/>
      <c r="J919" s="1"/>
      <c r="K919" s="1"/>
      <c r="L919" s="1"/>
      <c r="M919" s="1"/>
      <c r="N919" s="147"/>
      <c r="O919" s="147"/>
      <c r="P919" s="8"/>
    </row>
    <row r="920" spans="6:16" x14ac:dyDescent="0.2">
      <c r="F920" s="1"/>
      <c r="G920" s="6"/>
      <c r="H920" s="1" t="s">
        <v>224</v>
      </c>
      <c r="I920" s="14"/>
      <c r="J920" s="156" t="str">
        <f>VLOOKUP(G916,Data!$A$3:$BE$35,20,FALSE)</f>
        <v>Please Select</v>
      </c>
      <c r="K920" s="1"/>
      <c r="L920" s="1"/>
      <c r="M920" s="321"/>
      <c r="N920" s="321"/>
      <c r="O920" s="147"/>
      <c r="P920" s="8"/>
    </row>
    <row r="921" spans="6:16" x14ac:dyDescent="0.2">
      <c r="F921" s="1"/>
      <c r="G921" s="6"/>
      <c r="H921" s="1"/>
      <c r="I921" s="14"/>
      <c r="J921" s="1"/>
      <c r="K921" s="1"/>
      <c r="L921" s="1"/>
      <c r="M921" s="1"/>
      <c r="N921" s="147"/>
      <c r="O921" s="147"/>
      <c r="P921" s="8"/>
    </row>
    <row r="922" spans="6:16" x14ac:dyDescent="0.2">
      <c r="F922" s="1"/>
      <c r="G922" s="6"/>
      <c r="H922" s="1" t="s">
        <v>269</v>
      </c>
      <c r="I922" s="1"/>
      <c r="J922" s="1"/>
      <c r="K922" s="185">
        <f>VLOOKUP(G916,Data!$A$3:$BE$35,19,FALSE)</f>
        <v>0</v>
      </c>
      <c r="L922" s="1"/>
      <c r="M922" s="1"/>
      <c r="N922" s="147"/>
      <c r="O922" s="147"/>
      <c r="P922" s="8"/>
    </row>
    <row r="923" spans="6:16" x14ac:dyDescent="0.2">
      <c r="F923" s="1"/>
      <c r="G923" s="6"/>
      <c r="H923" s="1"/>
      <c r="I923" s="14"/>
      <c r="J923" s="1"/>
      <c r="K923" s="1"/>
      <c r="L923" s="1"/>
      <c r="M923" s="1"/>
      <c r="N923" s="147"/>
      <c r="O923" s="147"/>
      <c r="P923" s="8"/>
    </row>
    <row r="924" spans="6:16" x14ac:dyDescent="0.2">
      <c r="F924" s="1"/>
      <c r="G924" s="6"/>
      <c r="H924" s="1" t="s">
        <v>272</v>
      </c>
      <c r="I924" s="14"/>
      <c r="J924" s="29" t="s">
        <v>190</v>
      </c>
      <c r="K924" s="1"/>
      <c r="L924" s="1"/>
      <c r="M924" s="1"/>
      <c r="N924" s="147"/>
      <c r="O924" s="147"/>
      <c r="P924" s="8"/>
    </row>
    <row r="925" spans="6:16" x14ac:dyDescent="0.2">
      <c r="F925" s="1"/>
      <c r="G925" s="6"/>
      <c r="H925" s="182" t="s">
        <v>14</v>
      </c>
      <c r="I925" s="180"/>
      <c r="J925" s="182" t="s">
        <v>276</v>
      </c>
      <c r="K925" s="12"/>
      <c r="L925" s="503" t="s">
        <v>277</v>
      </c>
      <c r="M925" s="503"/>
      <c r="N925" s="147"/>
      <c r="O925" s="147"/>
      <c r="P925" s="8"/>
    </row>
    <row r="926" spans="6:16" x14ac:dyDescent="0.2">
      <c r="F926" s="1"/>
      <c r="G926" s="6"/>
      <c r="H926" s="1"/>
      <c r="I926" s="14"/>
      <c r="J926" s="1"/>
      <c r="K926" s="1"/>
      <c r="L926" s="1"/>
      <c r="M926" s="1"/>
      <c r="N926" s="147"/>
      <c r="O926" s="147"/>
      <c r="P926" s="8"/>
    </row>
    <row r="927" spans="6:16" x14ac:dyDescent="0.2">
      <c r="F927" s="1"/>
      <c r="G927" s="231" t="s">
        <v>281</v>
      </c>
      <c r="H927" s="179" t="str">
        <f>VLOOKUP(G916,Data!$A$3:$BE$35,8,FALSE)</f>
        <v>(dd.mm.yyyy)</v>
      </c>
      <c r="I927" s="232" t="s">
        <v>280</v>
      </c>
      <c r="J927" s="181">
        <f>VLOOKUP(G916,Data!$A$3:$BE$35,13,FALSE)</f>
        <v>0</v>
      </c>
      <c r="K927" s="1"/>
      <c r="L927" s="502" t="s">
        <v>284</v>
      </c>
      <c r="M927" s="502"/>
      <c r="N927" s="36"/>
      <c r="O927" s="36"/>
      <c r="P927" s="8"/>
    </row>
    <row r="928" spans="6:16" x14ac:dyDescent="0.2">
      <c r="F928" s="1"/>
      <c r="G928" s="507" t="s">
        <v>100</v>
      </c>
      <c r="H928" s="147"/>
      <c r="I928" s="14"/>
      <c r="J928" s="1"/>
      <c r="K928" s="1"/>
      <c r="L928" s="1"/>
      <c r="M928" s="1"/>
      <c r="N928" s="175"/>
      <c r="O928" s="175"/>
      <c r="P928" s="8"/>
    </row>
    <row r="929" spans="6:17" x14ac:dyDescent="0.2">
      <c r="F929" s="1"/>
      <c r="G929" s="507"/>
      <c r="H929" s="15" t="e">
        <v>#N/A</v>
      </c>
      <c r="I929" s="1"/>
      <c r="J929" s="15" t="e">
        <v>#N/A</v>
      </c>
      <c r="K929" s="193" t="e">
        <f>J929/L929</f>
        <v>#N/A</v>
      </c>
      <c r="L929" s="508" t="s">
        <v>278</v>
      </c>
      <c r="M929" s="508"/>
      <c r="N929" s="193">
        <f>IF(ISERROR(K929),0,K929)</f>
        <v>0</v>
      </c>
      <c r="O929" s="192">
        <f>N929</f>
        <v>0</v>
      </c>
      <c r="P929" s="192">
        <f>Q929</f>
        <v>0</v>
      </c>
      <c r="Q929" s="21">
        <f>IF(ISERROR(J929),0,J929)</f>
        <v>0</v>
      </c>
    </row>
    <row r="930" spans="6:17" x14ac:dyDescent="0.2">
      <c r="F930" s="1"/>
      <c r="G930" s="507"/>
      <c r="H930" s="147"/>
      <c r="I930" s="1"/>
      <c r="J930" s="1"/>
      <c r="K930" s="193"/>
      <c r="L930" s="1"/>
      <c r="M930" s="1"/>
      <c r="N930" s="193"/>
      <c r="O930" s="192"/>
      <c r="P930" s="8"/>
      <c r="Q930" s="21"/>
    </row>
    <row r="931" spans="6:17" x14ac:dyDescent="0.2">
      <c r="F931" s="1"/>
      <c r="G931" s="507"/>
      <c r="H931" s="15" t="e">
        <v>#N/A</v>
      </c>
      <c r="I931" s="1"/>
      <c r="J931" s="15" t="e">
        <v>#N/A</v>
      </c>
      <c r="K931" s="193" t="e">
        <f>J931/L931</f>
        <v>#N/A</v>
      </c>
      <c r="L931" s="508" t="s">
        <v>278</v>
      </c>
      <c r="M931" s="508"/>
      <c r="N931" s="193">
        <f>IF(ISERROR(K931),0,K931)</f>
        <v>0</v>
      </c>
      <c r="O931" s="35">
        <f>IF(N931&lt;0.00001,O929,N931)</f>
        <v>0</v>
      </c>
      <c r="P931" s="192">
        <f>IF(Q931&lt;0.00001,P929,Q931)</f>
        <v>0</v>
      </c>
      <c r="Q931" s="21">
        <f>IF(ISERROR(J931),0,J931)</f>
        <v>0</v>
      </c>
    </row>
    <row r="932" spans="6:17" x14ac:dyDescent="0.2">
      <c r="F932" s="1"/>
      <c r="G932" s="507"/>
      <c r="H932" s="147"/>
      <c r="I932" s="1"/>
      <c r="J932" s="1"/>
      <c r="K932" s="193"/>
      <c r="L932" s="1"/>
      <c r="M932" s="1"/>
      <c r="N932" s="193"/>
      <c r="O932" s="192"/>
      <c r="P932" s="8"/>
      <c r="Q932" s="21"/>
    </row>
    <row r="933" spans="6:17" x14ac:dyDescent="0.2">
      <c r="F933" s="1"/>
      <c r="G933" s="507"/>
      <c r="H933" s="15" t="e">
        <v>#N/A</v>
      </c>
      <c r="I933" s="1"/>
      <c r="J933" s="15" t="e">
        <v>#N/A</v>
      </c>
      <c r="K933" s="193" t="e">
        <f>J933/L933</f>
        <v>#N/A</v>
      </c>
      <c r="L933" s="508" t="s">
        <v>278</v>
      </c>
      <c r="M933" s="508"/>
      <c r="N933" s="193">
        <f>IF(ISERROR(K933),0,K933)</f>
        <v>0</v>
      </c>
      <c r="O933" s="192">
        <f>IF(N933&lt;0.00001,O931,N933)</f>
        <v>0</v>
      </c>
      <c r="P933" s="192">
        <f>IF(Q933&lt;0.00001,P931,Q933)</f>
        <v>0</v>
      </c>
      <c r="Q933" s="21">
        <f>IF(ISERROR(J933),0,J933)</f>
        <v>0</v>
      </c>
    </row>
    <row r="934" spans="6:17" x14ac:dyDescent="0.2">
      <c r="F934" s="1"/>
      <c r="G934" s="507"/>
      <c r="H934" s="147"/>
      <c r="I934" s="1"/>
      <c r="J934" s="1"/>
      <c r="K934" s="193"/>
      <c r="L934" s="1"/>
      <c r="M934" s="1"/>
      <c r="N934" s="193"/>
      <c r="O934" s="35"/>
      <c r="P934" s="8"/>
      <c r="Q934" s="21"/>
    </row>
    <row r="935" spans="6:17" x14ac:dyDescent="0.2">
      <c r="F935" s="1"/>
      <c r="G935" s="507"/>
      <c r="H935" s="15" t="e">
        <v>#N/A</v>
      </c>
      <c r="I935" s="1"/>
      <c r="J935" s="15" t="e">
        <v>#N/A</v>
      </c>
      <c r="K935" s="193" t="e">
        <f>J935/L935</f>
        <v>#N/A</v>
      </c>
      <c r="L935" s="508" t="s">
        <v>278</v>
      </c>
      <c r="M935" s="508"/>
      <c r="N935" s="193">
        <f>IF(ISERROR(K935),0,K935)</f>
        <v>0</v>
      </c>
      <c r="O935" s="192">
        <f>IF(N935&lt;0.00001,O933,N935)</f>
        <v>0</v>
      </c>
      <c r="P935" s="192">
        <f>IF(Q935&lt;0.00001,P933,Q935)</f>
        <v>0</v>
      </c>
      <c r="Q935" s="21">
        <f>IF(ISERROR(J935),0,J935)</f>
        <v>0</v>
      </c>
    </row>
    <row r="936" spans="6:17" x14ac:dyDescent="0.2">
      <c r="F936" s="1"/>
      <c r="G936" s="507"/>
      <c r="H936" s="14"/>
      <c r="I936" s="1"/>
      <c r="J936" s="147"/>
      <c r="K936" s="193"/>
      <c r="L936" s="1"/>
      <c r="M936" s="1"/>
      <c r="N936" s="193"/>
      <c r="O936" s="192"/>
      <c r="P936" s="8"/>
      <c r="Q936" s="21"/>
    </row>
    <row r="937" spans="6:17" x14ac:dyDescent="0.2">
      <c r="F937" s="1"/>
      <c r="G937" s="507"/>
      <c r="H937" s="15" t="e">
        <v>#N/A</v>
      </c>
      <c r="I937" s="1"/>
      <c r="J937" s="15" t="e">
        <v>#N/A</v>
      </c>
      <c r="K937" s="193" t="e">
        <f>J937/L937</f>
        <v>#N/A</v>
      </c>
      <c r="L937" s="508" t="s">
        <v>278</v>
      </c>
      <c r="M937" s="508"/>
      <c r="N937" s="193">
        <f>IF(ISERROR(K937),0,K937)</f>
        <v>0</v>
      </c>
      <c r="O937" s="35">
        <f>IF(N937&lt;0.00001,O935,N937)</f>
        <v>0</v>
      </c>
      <c r="P937" s="192">
        <f>IF(Q937&lt;0.00001,P935,Q937)</f>
        <v>0</v>
      </c>
      <c r="Q937" s="21">
        <f>IF(ISERROR(J937),0,J937)</f>
        <v>0</v>
      </c>
    </row>
    <row r="938" spans="6:17" x14ac:dyDescent="0.2">
      <c r="F938" s="1"/>
      <c r="G938" s="507"/>
      <c r="H938" s="14"/>
      <c r="I938" s="1"/>
      <c r="J938" s="147"/>
      <c r="K938" s="193"/>
      <c r="L938" s="1"/>
      <c r="M938" s="1"/>
      <c r="N938" s="193"/>
      <c r="O938" s="192"/>
      <c r="P938" s="1"/>
      <c r="Q938" s="21"/>
    </row>
    <row r="939" spans="6:17" x14ac:dyDescent="0.2">
      <c r="F939" s="1"/>
      <c r="G939" s="507"/>
      <c r="H939" s="15" t="e">
        <v>#N/A</v>
      </c>
      <c r="I939" s="1"/>
      <c r="J939" s="15" t="e">
        <v>#N/A</v>
      </c>
      <c r="K939" s="193" t="e">
        <f>J939/L939</f>
        <v>#N/A</v>
      </c>
      <c r="L939" s="508" t="s">
        <v>278</v>
      </c>
      <c r="M939" s="508"/>
      <c r="N939" s="193">
        <f>IF(ISERROR(K939),0,K939)</f>
        <v>0</v>
      </c>
      <c r="O939" s="192">
        <f>IF(N939&lt;0.00001,O937,N939)</f>
        <v>0</v>
      </c>
      <c r="P939" s="192">
        <f>IF(Q939&lt;0.00001,P937,Q939)</f>
        <v>0</v>
      </c>
      <c r="Q939" s="21">
        <f>IF(ISERROR(J939),0,J939)</f>
        <v>0</v>
      </c>
    </row>
    <row r="940" spans="6:17" x14ac:dyDescent="0.2">
      <c r="F940" s="1"/>
      <c r="G940" s="507"/>
      <c r="H940" s="14"/>
      <c r="I940" s="1"/>
      <c r="J940" s="147"/>
      <c r="K940" s="193"/>
      <c r="L940" s="1"/>
      <c r="M940" s="1"/>
      <c r="N940" s="193"/>
      <c r="O940" s="35"/>
      <c r="P940" s="1"/>
      <c r="Q940" s="21"/>
    </row>
    <row r="941" spans="6:17" x14ac:dyDescent="0.2">
      <c r="F941" s="1"/>
      <c r="G941" s="507"/>
      <c r="H941" s="15" t="e">
        <v>#N/A</v>
      </c>
      <c r="I941" s="1"/>
      <c r="J941" s="15" t="e">
        <v>#N/A</v>
      </c>
      <c r="K941" s="193" t="e">
        <f>J941/L941</f>
        <v>#N/A</v>
      </c>
      <c r="L941" s="508" t="s">
        <v>278</v>
      </c>
      <c r="M941" s="508"/>
      <c r="N941" s="193">
        <f>IF(ISERROR(K941),0,K941)</f>
        <v>0</v>
      </c>
      <c r="O941" s="192">
        <f>IF(N941&lt;0.00001,O939,N941)</f>
        <v>0</v>
      </c>
      <c r="P941" s="192">
        <f>IF(Q941&lt;0.00001,P939,Q941)</f>
        <v>0</v>
      </c>
      <c r="Q941" s="21">
        <f>IF(ISERROR(J941),0,J941)</f>
        <v>0</v>
      </c>
    </row>
    <row r="942" spans="6:17" x14ac:dyDescent="0.2">
      <c r="F942" s="1"/>
      <c r="G942" s="507"/>
      <c r="H942" s="14"/>
      <c r="I942" s="1"/>
      <c r="J942" s="147"/>
      <c r="K942" s="193"/>
      <c r="L942" s="1"/>
      <c r="M942" s="1"/>
      <c r="N942" s="193"/>
      <c r="O942" s="192"/>
      <c r="P942" s="1"/>
      <c r="Q942" s="21"/>
    </row>
    <row r="943" spans="6:17" x14ac:dyDescent="0.2">
      <c r="F943" s="1"/>
      <c r="G943" s="507"/>
      <c r="H943" s="15" t="e">
        <v>#N/A</v>
      </c>
      <c r="I943" s="1"/>
      <c r="J943" s="15" t="e">
        <v>#N/A</v>
      </c>
      <c r="K943" s="193" t="e">
        <f>J943/L943</f>
        <v>#N/A</v>
      </c>
      <c r="L943" s="508" t="s">
        <v>278</v>
      </c>
      <c r="M943" s="508"/>
      <c r="N943" s="193">
        <f>IF(ISERROR(K943),0,K943)</f>
        <v>0</v>
      </c>
      <c r="O943" s="35">
        <f>IF(N943&lt;0.00001,O941,N943)</f>
        <v>0</v>
      </c>
      <c r="P943" s="192">
        <f>IF(Q943&lt;0.00001,P941,Q943)</f>
        <v>0</v>
      </c>
      <c r="Q943" s="21">
        <f>IF(ISERROR(J943),0,J943)</f>
        <v>0</v>
      </c>
    </row>
    <row r="944" spans="6:17" x14ac:dyDescent="0.2">
      <c r="F944" s="1"/>
      <c r="G944" s="507"/>
      <c r="H944" s="14"/>
      <c r="I944" s="1"/>
      <c r="J944" s="147"/>
      <c r="K944" s="193"/>
      <c r="L944" s="1"/>
      <c r="M944" s="1"/>
      <c r="N944" s="193"/>
      <c r="O944" s="192"/>
      <c r="P944" s="1"/>
      <c r="Q944" s="21"/>
    </row>
    <row r="945" spans="6:17" x14ac:dyDescent="0.2">
      <c r="F945" s="1"/>
      <c r="G945" s="507"/>
      <c r="H945" s="15" t="e">
        <v>#N/A</v>
      </c>
      <c r="I945" s="1"/>
      <c r="J945" s="15" t="e">
        <v>#N/A</v>
      </c>
      <c r="K945" s="193" t="e">
        <f>J945/L945</f>
        <v>#N/A</v>
      </c>
      <c r="L945" s="508" t="s">
        <v>278</v>
      </c>
      <c r="M945" s="508"/>
      <c r="N945" s="193">
        <f>IF(ISERROR(K945),0,K945)</f>
        <v>0</v>
      </c>
      <c r="O945" s="192">
        <f>IF(N945&lt;0.00001,O943,N945)</f>
        <v>0</v>
      </c>
      <c r="P945" s="192">
        <f>IF(Q945&lt;0.00001,P943,Q945)</f>
        <v>0</v>
      </c>
      <c r="Q945" s="21">
        <f>IF(ISERROR(J945),0,J945)</f>
        <v>0</v>
      </c>
    </row>
    <row r="946" spans="6:17" x14ac:dyDescent="0.2">
      <c r="F946" s="1"/>
      <c r="G946" s="507"/>
      <c r="H946" s="14"/>
      <c r="I946" s="1"/>
      <c r="J946" s="147"/>
      <c r="K946" s="193"/>
      <c r="L946" s="1"/>
      <c r="M946" s="1"/>
      <c r="N946" s="193"/>
      <c r="O946" s="35"/>
      <c r="P946" s="1"/>
      <c r="Q946" s="21"/>
    </row>
    <row r="947" spans="6:17" x14ac:dyDescent="0.2">
      <c r="F947" s="1"/>
      <c r="G947" s="507"/>
      <c r="H947" s="15" t="e">
        <v>#N/A</v>
      </c>
      <c r="I947" s="1"/>
      <c r="J947" s="15" t="e">
        <v>#N/A</v>
      </c>
      <c r="K947" s="193" t="e">
        <f>J947/L947</f>
        <v>#N/A</v>
      </c>
      <c r="L947" s="508" t="s">
        <v>278</v>
      </c>
      <c r="M947" s="508"/>
      <c r="N947" s="193">
        <f>IF(ISERROR(K947),0,K947)</f>
        <v>0</v>
      </c>
      <c r="O947" s="192">
        <f>IF(N947&lt;0.00001,O945,N947)</f>
        <v>0</v>
      </c>
      <c r="P947" s="192">
        <f>IF(Q947&lt;0.00001,P945,Q947)</f>
        <v>0</v>
      </c>
      <c r="Q947" s="21">
        <f>IF(ISERROR(J947),0,J947)</f>
        <v>0</v>
      </c>
    </row>
    <row r="948" spans="6:17" x14ac:dyDescent="0.2">
      <c r="F948" s="1"/>
      <c r="G948" s="1"/>
      <c r="H948" s="14"/>
      <c r="I948" s="1"/>
      <c r="J948" s="147"/>
      <c r="K948" s="1"/>
      <c r="L948" s="1"/>
      <c r="M948" s="1"/>
      <c r="N948" s="1"/>
      <c r="O948" s="6"/>
      <c r="P948" s="1"/>
    </row>
    <row r="949" spans="6:17" x14ac:dyDescent="0.2">
      <c r="F949" s="1"/>
      <c r="G949" s="231" t="s">
        <v>275</v>
      </c>
      <c r="H949" s="179" t="e">
        <f>VLOOKUP(G916,Data!$A$3:$BE$35,10,FALSE)</f>
        <v>#VALUE!</v>
      </c>
      <c r="I949" s="232" t="s">
        <v>274</v>
      </c>
      <c r="J949" s="181">
        <f>VLOOKUP(G916,Data!$A$3:$BE$35,14,FALSE)</f>
        <v>0</v>
      </c>
      <c r="K949" s="1"/>
      <c r="L949" s="321"/>
      <c r="M949" s="321"/>
      <c r="N949" s="321"/>
      <c r="O949" s="321"/>
      <c r="P949" s="1"/>
    </row>
    <row r="950" spans="6:17" x14ac:dyDescent="0.2">
      <c r="F950" s="1"/>
      <c r="G950" s="1"/>
      <c r="H950" s="1"/>
      <c r="I950" s="1"/>
      <c r="J950" s="147"/>
      <c r="K950" s="1"/>
      <c r="L950" s="1"/>
      <c r="M950" s="1"/>
      <c r="N950" s="1"/>
      <c r="O950" s="1"/>
      <c r="P950" s="1"/>
    </row>
    <row r="951" spans="6:17" x14ac:dyDescent="0.2">
      <c r="F951" s="1"/>
      <c r="G951" s="1"/>
      <c r="H951" s="1"/>
      <c r="I951" s="1"/>
      <c r="J951" s="147"/>
      <c r="K951" s="1"/>
      <c r="L951" s="1"/>
      <c r="M951" s="1"/>
      <c r="N951" s="1"/>
      <c r="O951" s="1"/>
      <c r="P951" s="1"/>
    </row>
    <row r="952" spans="6:17" x14ac:dyDescent="0.2">
      <c r="F952" s="1"/>
      <c r="G952" s="1"/>
      <c r="H952" s="14"/>
      <c r="I952" s="1"/>
      <c r="J952" s="1"/>
      <c r="K952" s="1"/>
      <c r="L952" s="1"/>
      <c r="M952" s="1"/>
      <c r="N952" s="1"/>
      <c r="O952" s="1"/>
      <c r="P952" s="1"/>
    </row>
    <row r="953" spans="6:17" ht="14.25" x14ac:dyDescent="0.2">
      <c r="F953" s="1"/>
      <c r="G953" s="1"/>
      <c r="H953" s="35">
        <f>P947</f>
        <v>0</v>
      </c>
      <c r="I953" s="6" t="s">
        <v>109</v>
      </c>
      <c r="J953" s="187">
        <f ca="1">TODAY()</f>
        <v>42845</v>
      </c>
      <c r="K953" s="505" t="e">
        <f>VLOOKUP(G916,Data!$A$3:$BE$35,53,FALSE)</f>
        <v>#DIV/0!</v>
      </c>
      <c r="L953" s="506"/>
      <c r="M953" s="506"/>
      <c r="N953" s="8"/>
      <c r="O953" s="1"/>
      <c r="P953" s="1"/>
    </row>
    <row r="954" spans="6:17" ht="14.25" x14ac:dyDescent="0.2">
      <c r="F954" s="1"/>
      <c r="G954" s="1"/>
      <c r="H954" s="1"/>
      <c r="I954" s="1"/>
      <c r="J954" s="187"/>
      <c r="K954" s="138" t="e">
        <f>K953</f>
        <v>#DIV/0!</v>
      </c>
      <c r="L954" s="1"/>
      <c r="M954" s="1"/>
      <c r="N954" s="8"/>
      <c r="O954" s="1"/>
      <c r="P954" s="1"/>
    </row>
    <row r="955" spans="6:17" ht="14.25" x14ac:dyDescent="0.2">
      <c r="F955" s="1"/>
      <c r="G955" s="1"/>
      <c r="H955" s="305">
        <f>O947</f>
        <v>0</v>
      </c>
      <c r="I955" s="6" t="s">
        <v>101</v>
      </c>
      <c r="J955" s="187">
        <f ca="1">TODAY()</f>
        <v>42845</v>
      </c>
      <c r="K955" s="510" t="str">
        <f>VLOOKUP(H955,$AV$8:$AW$311,2,TRUE)</f>
        <v>(no data)</v>
      </c>
      <c r="L955" s="510"/>
      <c r="M955" s="510"/>
      <c r="N955" s="8"/>
      <c r="O955" s="6"/>
      <c r="P955" s="1"/>
    </row>
    <row r="956" spans="6:17" x14ac:dyDescent="0.2">
      <c r="F956" s="1"/>
      <c r="G956" s="6"/>
      <c r="H956" s="1"/>
      <c r="I956" s="1"/>
      <c r="J956" s="1"/>
      <c r="K956" s="1"/>
      <c r="L956" s="1"/>
      <c r="M956" s="1"/>
      <c r="N956" s="1"/>
      <c r="O956" s="35"/>
      <c r="P956" s="1"/>
    </row>
    <row r="957" spans="6:17" x14ac:dyDescent="0.2">
      <c r="F957" s="1"/>
      <c r="G957" s="1"/>
      <c r="H957" s="1"/>
      <c r="I957" s="1"/>
      <c r="J957" s="1"/>
      <c r="K957" s="1"/>
      <c r="L957" s="1"/>
      <c r="M957" s="1"/>
      <c r="N957" s="1"/>
      <c r="O957" s="6"/>
      <c r="P957" s="1"/>
    </row>
    <row r="959" spans="6:17" x14ac:dyDescent="0.2">
      <c r="F959" s="1"/>
      <c r="G959" s="12"/>
      <c r="H959" s="1"/>
      <c r="I959" s="1"/>
      <c r="J959" s="1"/>
      <c r="K959" s="1"/>
      <c r="L959" s="1"/>
      <c r="M959" s="1"/>
      <c r="N959" s="1"/>
      <c r="O959" s="1"/>
      <c r="P959" s="8"/>
    </row>
    <row r="960" spans="6:17" x14ac:dyDescent="0.2">
      <c r="F960" s="1"/>
      <c r="G960" s="12"/>
      <c r="H960" s="1"/>
      <c r="I960" s="1"/>
      <c r="J960" s="1"/>
      <c r="K960" s="1"/>
      <c r="L960" s="1"/>
      <c r="M960" s="1"/>
      <c r="N960" s="1"/>
      <c r="O960" s="1"/>
      <c r="P960" s="8"/>
    </row>
    <row r="961" spans="6:16" x14ac:dyDescent="0.2">
      <c r="F961" s="1"/>
      <c r="G961" s="456" t="str">
        <f>Data!BE18</f>
        <v>Result 7 - Please describe the intended result…</v>
      </c>
      <c r="H961" s="456"/>
      <c r="I961" s="456"/>
      <c r="J961" s="456"/>
      <c r="K961" s="456"/>
      <c r="L961" s="456"/>
      <c r="M961" s="456"/>
      <c r="N961" s="456"/>
      <c r="O961" s="456"/>
      <c r="P961" s="8"/>
    </row>
    <row r="962" spans="6:16" x14ac:dyDescent="0.2">
      <c r="F962" s="1"/>
      <c r="G962" s="456"/>
      <c r="H962" s="456"/>
      <c r="I962" s="456"/>
      <c r="J962" s="456"/>
      <c r="K962" s="456"/>
      <c r="L962" s="456"/>
      <c r="M962" s="456"/>
      <c r="N962" s="456"/>
      <c r="O962" s="456"/>
      <c r="P962" s="8"/>
    </row>
    <row r="963" spans="6:16" x14ac:dyDescent="0.2">
      <c r="F963" s="1"/>
      <c r="G963" s="456"/>
      <c r="H963" s="456"/>
      <c r="I963" s="456"/>
      <c r="J963" s="456"/>
      <c r="K963" s="456"/>
      <c r="L963" s="456"/>
      <c r="M963" s="456"/>
      <c r="N963" s="456"/>
      <c r="O963" s="456"/>
      <c r="P963" s="8"/>
    </row>
    <row r="964" spans="6:16" x14ac:dyDescent="0.2">
      <c r="F964" s="1"/>
      <c r="G964" s="1"/>
      <c r="H964" s="1"/>
      <c r="I964" s="1"/>
      <c r="J964" s="1"/>
      <c r="K964" s="1"/>
      <c r="L964" s="1"/>
      <c r="M964" s="1"/>
      <c r="N964" s="1"/>
      <c r="O964" s="1"/>
      <c r="P964" s="8"/>
    </row>
    <row r="965" spans="6:16" x14ac:dyDescent="0.2">
      <c r="F965" s="1"/>
      <c r="G965" s="100" t="s">
        <v>44</v>
      </c>
      <c r="H965" s="491" t="str">
        <f>VLOOKUP(G965,Data!$A$3:$B$35,2,FALSE)</f>
        <v>please provide a definition of the indicator…</v>
      </c>
      <c r="I965" s="491"/>
      <c r="J965" s="491"/>
      <c r="K965" s="491"/>
      <c r="L965" s="491"/>
      <c r="M965" s="491"/>
      <c r="N965" s="491"/>
      <c r="O965" s="491"/>
      <c r="P965" s="8"/>
    </row>
    <row r="966" spans="6:16" x14ac:dyDescent="0.2">
      <c r="F966" s="1"/>
      <c r="G966" s="6"/>
      <c r="H966" s="1"/>
      <c r="I966" s="14"/>
      <c r="J966" s="1"/>
      <c r="K966" s="1"/>
      <c r="L966" s="1"/>
      <c r="M966" s="4"/>
      <c r="N966" s="148"/>
      <c r="O966" s="148"/>
      <c r="P966" s="8"/>
    </row>
    <row r="967" spans="6:16" x14ac:dyDescent="0.2">
      <c r="F967" s="1"/>
      <c r="G967" s="6"/>
      <c r="H967" s="1" t="s">
        <v>223</v>
      </c>
      <c r="I967" s="185">
        <f>VLOOKUP(G965,Data!$A$3:$BE$35,18,FALSE)</f>
        <v>0</v>
      </c>
      <c r="J967" s="1"/>
      <c r="K967" s="1"/>
      <c r="L967" s="6"/>
      <c r="M967" s="4"/>
      <c r="N967" s="148"/>
      <c r="O967" s="148"/>
      <c r="P967" s="8"/>
    </row>
    <row r="968" spans="6:16" x14ac:dyDescent="0.2">
      <c r="F968" s="1"/>
      <c r="G968" s="6"/>
      <c r="H968" s="1"/>
      <c r="I968" s="14"/>
      <c r="J968" s="1"/>
      <c r="K968" s="1"/>
      <c r="L968" s="1"/>
      <c r="M968" s="1"/>
      <c r="N968" s="147"/>
      <c r="O968" s="147"/>
      <c r="P968" s="8"/>
    </row>
    <row r="969" spans="6:16" x14ac:dyDescent="0.2">
      <c r="F969" s="1"/>
      <c r="G969" s="6"/>
      <c r="H969" s="1" t="s">
        <v>224</v>
      </c>
      <c r="I969" s="14"/>
      <c r="J969" s="156" t="str">
        <f>VLOOKUP(G965,Data!$A$3:$BE$35,20,FALSE)</f>
        <v>Please Select</v>
      </c>
      <c r="K969" s="1"/>
      <c r="L969" s="1"/>
      <c r="M969" s="321"/>
      <c r="N969" s="321"/>
      <c r="O969" s="147"/>
      <c r="P969" s="8"/>
    </row>
    <row r="970" spans="6:16" x14ac:dyDescent="0.2">
      <c r="F970" s="1"/>
      <c r="G970" s="6"/>
      <c r="H970" s="1"/>
      <c r="I970" s="14"/>
      <c r="J970" s="1"/>
      <c r="K970" s="1"/>
      <c r="L970" s="1"/>
      <c r="M970" s="1"/>
      <c r="N970" s="147"/>
      <c r="O970" s="147"/>
      <c r="P970" s="8"/>
    </row>
    <row r="971" spans="6:16" x14ac:dyDescent="0.2">
      <c r="F971" s="1"/>
      <c r="G971" s="6"/>
      <c r="H971" s="1" t="s">
        <v>269</v>
      </c>
      <c r="I971" s="1"/>
      <c r="J971" s="1"/>
      <c r="K971" s="185">
        <f>VLOOKUP(G965,Data!$A$3:$BE$35,19,FALSE)</f>
        <v>0</v>
      </c>
      <c r="L971" s="1"/>
      <c r="M971" s="1"/>
      <c r="N971" s="147"/>
      <c r="O971" s="147"/>
      <c r="P971" s="8"/>
    </row>
    <row r="972" spans="6:16" x14ac:dyDescent="0.2">
      <c r="F972" s="1"/>
      <c r="G972" s="6"/>
      <c r="H972" s="1"/>
      <c r="I972" s="14"/>
      <c r="J972" s="1"/>
      <c r="K972" s="1"/>
      <c r="L972" s="1"/>
      <c r="M972" s="1"/>
      <c r="N972" s="147"/>
      <c r="O972" s="147"/>
      <c r="P972" s="8"/>
    </row>
    <row r="973" spans="6:16" x14ac:dyDescent="0.2">
      <c r="F973" s="1"/>
      <c r="G973" s="6"/>
      <c r="H973" s="1" t="s">
        <v>272</v>
      </c>
      <c r="I973" s="14"/>
      <c r="J973" s="29" t="s">
        <v>190</v>
      </c>
      <c r="K973" s="1"/>
      <c r="L973" s="1"/>
      <c r="M973" s="1"/>
      <c r="N973" s="147"/>
      <c r="O973" s="147"/>
      <c r="P973" s="8"/>
    </row>
    <row r="974" spans="6:16" x14ac:dyDescent="0.2">
      <c r="F974" s="1"/>
      <c r="G974" s="6"/>
      <c r="H974" s="182" t="s">
        <v>14</v>
      </c>
      <c r="I974" s="180"/>
      <c r="J974" s="182" t="s">
        <v>276</v>
      </c>
      <c r="K974" s="12"/>
      <c r="L974" s="503" t="s">
        <v>277</v>
      </c>
      <c r="M974" s="503"/>
      <c r="N974" s="147"/>
      <c r="O974" s="147"/>
      <c r="P974" s="8"/>
    </row>
    <row r="975" spans="6:16" x14ac:dyDescent="0.2">
      <c r="F975" s="1"/>
      <c r="G975" s="6"/>
      <c r="H975" s="1"/>
      <c r="I975" s="14"/>
      <c r="J975" s="1"/>
      <c r="K975" s="1"/>
      <c r="L975" s="1"/>
      <c r="M975" s="1"/>
      <c r="N975" s="147"/>
      <c r="O975" s="147"/>
      <c r="P975" s="8"/>
    </row>
    <row r="976" spans="6:16" x14ac:dyDescent="0.2">
      <c r="F976" s="1"/>
      <c r="G976" s="231" t="s">
        <v>281</v>
      </c>
      <c r="H976" s="179" t="str">
        <f>VLOOKUP(G965,Data!$A$3:$BE$35,8,FALSE)</f>
        <v>(dd.mm.yyyy)</v>
      </c>
      <c r="I976" s="232" t="s">
        <v>280</v>
      </c>
      <c r="J976" s="181">
        <f>VLOOKUP(G965,Data!$A$3:$BE$35,13,FALSE)</f>
        <v>0</v>
      </c>
      <c r="K976" s="1"/>
      <c r="L976" s="502" t="s">
        <v>284</v>
      </c>
      <c r="M976" s="502"/>
      <c r="N976" s="36"/>
      <c r="O976" s="36"/>
      <c r="P976" s="8"/>
    </row>
    <row r="977" spans="6:17" x14ac:dyDescent="0.2">
      <c r="F977" s="1"/>
      <c r="G977" s="507" t="s">
        <v>100</v>
      </c>
      <c r="H977" s="147"/>
      <c r="I977" s="14"/>
      <c r="J977" s="1"/>
      <c r="K977" s="1"/>
      <c r="L977" s="1"/>
      <c r="M977" s="1"/>
      <c r="N977" s="175"/>
      <c r="O977" s="175"/>
      <c r="P977" s="8"/>
    </row>
    <row r="978" spans="6:17" x14ac:dyDescent="0.2">
      <c r="F978" s="1"/>
      <c r="G978" s="507"/>
      <c r="H978" s="15" t="e">
        <v>#N/A</v>
      </c>
      <c r="I978" s="1"/>
      <c r="J978" s="15" t="e">
        <v>#N/A</v>
      </c>
      <c r="K978" s="193" t="e">
        <f>J978/L978</f>
        <v>#N/A</v>
      </c>
      <c r="L978" s="508" t="s">
        <v>278</v>
      </c>
      <c r="M978" s="508"/>
      <c r="N978" s="193">
        <f>IF(ISERROR(K978),0,K978)</f>
        <v>0</v>
      </c>
      <c r="O978" s="192">
        <f>N978</f>
        <v>0</v>
      </c>
      <c r="P978" s="192">
        <f>Q978</f>
        <v>0</v>
      </c>
      <c r="Q978" s="21">
        <f>IF(ISERROR(J978),0,J978)</f>
        <v>0</v>
      </c>
    </row>
    <row r="979" spans="6:17" x14ac:dyDescent="0.2">
      <c r="F979" s="1"/>
      <c r="G979" s="507"/>
      <c r="H979" s="147"/>
      <c r="I979" s="1"/>
      <c r="J979" s="1"/>
      <c r="K979" s="193"/>
      <c r="L979" s="1"/>
      <c r="M979" s="1"/>
      <c r="N979" s="193"/>
      <c r="O979" s="192"/>
      <c r="P979" s="8"/>
      <c r="Q979" s="21"/>
    </row>
    <row r="980" spans="6:17" x14ac:dyDescent="0.2">
      <c r="F980" s="1"/>
      <c r="G980" s="507"/>
      <c r="H980" s="15" t="e">
        <v>#N/A</v>
      </c>
      <c r="I980" s="1"/>
      <c r="J980" s="15" t="e">
        <v>#N/A</v>
      </c>
      <c r="K980" s="193" t="e">
        <f>J980/L980</f>
        <v>#N/A</v>
      </c>
      <c r="L980" s="508" t="s">
        <v>278</v>
      </c>
      <c r="M980" s="508"/>
      <c r="N980" s="193">
        <f>IF(ISERROR(K980),0,K980)</f>
        <v>0</v>
      </c>
      <c r="O980" s="35">
        <f>IF(N980&lt;0.00001,O978,N980)</f>
        <v>0</v>
      </c>
      <c r="P980" s="192">
        <f>IF(Q980&lt;0.00001,P978,Q980)</f>
        <v>0</v>
      </c>
      <c r="Q980" s="21">
        <f>IF(ISERROR(J980),0,J980)</f>
        <v>0</v>
      </c>
    </row>
    <row r="981" spans="6:17" x14ac:dyDescent="0.2">
      <c r="F981" s="1"/>
      <c r="G981" s="507"/>
      <c r="H981" s="147"/>
      <c r="I981" s="1"/>
      <c r="J981" s="1"/>
      <c r="K981" s="193"/>
      <c r="L981" s="1"/>
      <c r="M981" s="1"/>
      <c r="N981" s="193"/>
      <c r="O981" s="192"/>
      <c r="P981" s="8"/>
      <c r="Q981" s="21"/>
    </row>
    <row r="982" spans="6:17" x14ac:dyDescent="0.2">
      <c r="F982" s="1"/>
      <c r="G982" s="507"/>
      <c r="H982" s="15" t="e">
        <v>#N/A</v>
      </c>
      <c r="I982" s="1"/>
      <c r="J982" s="15" t="e">
        <v>#N/A</v>
      </c>
      <c r="K982" s="193" t="e">
        <f>J982/L982</f>
        <v>#N/A</v>
      </c>
      <c r="L982" s="508" t="s">
        <v>278</v>
      </c>
      <c r="M982" s="508"/>
      <c r="N982" s="193">
        <f>IF(ISERROR(K982),0,K982)</f>
        <v>0</v>
      </c>
      <c r="O982" s="192">
        <f>IF(N982&lt;0.00001,O980,N982)</f>
        <v>0</v>
      </c>
      <c r="P982" s="192">
        <f>IF(Q982&lt;0.00001,P980,Q982)</f>
        <v>0</v>
      </c>
      <c r="Q982" s="21">
        <f>IF(ISERROR(J982),0,J982)</f>
        <v>0</v>
      </c>
    </row>
    <row r="983" spans="6:17" x14ac:dyDescent="0.2">
      <c r="F983" s="1"/>
      <c r="G983" s="507"/>
      <c r="H983" s="147"/>
      <c r="I983" s="1"/>
      <c r="J983" s="1"/>
      <c r="K983" s="193"/>
      <c r="L983" s="1"/>
      <c r="M983" s="1"/>
      <c r="N983" s="193"/>
      <c r="O983" s="35"/>
      <c r="P983" s="8"/>
      <c r="Q983" s="21"/>
    </row>
    <row r="984" spans="6:17" x14ac:dyDescent="0.2">
      <c r="F984" s="1"/>
      <c r="G984" s="507"/>
      <c r="H984" s="15" t="e">
        <v>#N/A</v>
      </c>
      <c r="I984" s="1"/>
      <c r="J984" s="15" t="e">
        <v>#N/A</v>
      </c>
      <c r="K984" s="193" t="e">
        <f>J984/L984</f>
        <v>#N/A</v>
      </c>
      <c r="L984" s="508" t="s">
        <v>278</v>
      </c>
      <c r="M984" s="508"/>
      <c r="N984" s="193">
        <f>IF(ISERROR(K984),0,K984)</f>
        <v>0</v>
      </c>
      <c r="O984" s="192">
        <f>IF(N984&lt;0.00001,O982,N984)</f>
        <v>0</v>
      </c>
      <c r="P984" s="192">
        <f>IF(Q984&lt;0.00001,P982,Q984)</f>
        <v>0</v>
      </c>
      <c r="Q984" s="21">
        <f>IF(ISERROR(J984),0,J984)</f>
        <v>0</v>
      </c>
    </row>
    <row r="985" spans="6:17" x14ac:dyDescent="0.2">
      <c r="F985" s="1"/>
      <c r="G985" s="507"/>
      <c r="H985" s="14"/>
      <c r="I985" s="1"/>
      <c r="J985" s="147"/>
      <c r="K985" s="193"/>
      <c r="L985" s="1"/>
      <c r="M985" s="1"/>
      <c r="N985" s="193"/>
      <c r="O985" s="192"/>
      <c r="P985" s="8"/>
      <c r="Q985" s="21"/>
    </row>
    <row r="986" spans="6:17" x14ac:dyDescent="0.2">
      <c r="F986" s="1"/>
      <c r="G986" s="507"/>
      <c r="H986" s="15" t="e">
        <v>#N/A</v>
      </c>
      <c r="I986" s="1"/>
      <c r="J986" s="15" t="e">
        <v>#N/A</v>
      </c>
      <c r="K986" s="193" t="e">
        <f>J986/L986</f>
        <v>#N/A</v>
      </c>
      <c r="L986" s="508" t="s">
        <v>278</v>
      </c>
      <c r="M986" s="508"/>
      <c r="N986" s="193">
        <f>IF(ISERROR(K986),0,K986)</f>
        <v>0</v>
      </c>
      <c r="O986" s="35">
        <f>IF(N986&lt;0.00001,O984,N986)</f>
        <v>0</v>
      </c>
      <c r="P986" s="192">
        <f>IF(Q986&lt;0.00001,P984,Q986)</f>
        <v>0</v>
      </c>
      <c r="Q986" s="21">
        <f>IF(ISERROR(J986),0,J986)</f>
        <v>0</v>
      </c>
    </row>
    <row r="987" spans="6:17" x14ac:dyDescent="0.2">
      <c r="F987" s="1"/>
      <c r="G987" s="507"/>
      <c r="H987" s="14"/>
      <c r="I987" s="1"/>
      <c r="J987" s="147"/>
      <c r="K987" s="193"/>
      <c r="L987" s="1"/>
      <c r="M987" s="1"/>
      <c r="N987" s="193"/>
      <c r="O987" s="192"/>
      <c r="P987" s="1"/>
      <c r="Q987" s="21"/>
    </row>
    <row r="988" spans="6:17" x14ac:dyDescent="0.2">
      <c r="F988" s="1"/>
      <c r="G988" s="507"/>
      <c r="H988" s="15" t="e">
        <v>#N/A</v>
      </c>
      <c r="I988" s="1"/>
      <c r="J988" s="15" t="e">
        <v>#N/A</v>
      </c>
      <c r="K988" s="193" t="e">
        <f>J988/L988</f>
        <v>#N/A</v>
      </c>
      <c r="L988" s="508" t="s">
        <v>278</v>
      </c>
      <c r="M988" s="508"/>
      <c r="N988" s="193">
        <f>IF(ISERROR(K988),0,K988)</f>
        <v>0</v>
      </c>
      <c r="O988" s="192">
        <f>IF(N988&lt;0.00001,O986,N988)</f>
        <v>0</v>
      </c>
      <c r="P988" s="192">
        <f>IF(Q988&lt;0.00001,P986,Q988)</f>
        <v>0</v>
      </c>
      <c r="Q988" s="21">
        <f>IF(ISERROR(J988),0,J988)</f>
        <v>0</v>
      </c>
    </row>
    <row r="989" spans="6:17" x14ac:dyDescent="0.2">
      <c r="F989" s="1"/>
      <c r="G989" s="507"/>
      <c r="H989" s="14"/>
      <c r="I989" s="1"/>
      <c r="J989" s="147"/>
      <c r="K989" s="193"/>
      <c r="L989" s="1"/>
      <c r="M989" s="1"/>
      <c r="N989" s="193"/>
      <c r="O989" s="35"/>
      <c r="P989" s="1"/>
      <c r="Q989" s="21"/>
    </row>
    <row r="990" spans="6:17" x14ac:dyDescent="0.2">
      <c r="F990" s="1"/>
      <c r="G990" s="507"/>
      <c r="H990" s="15" t="e">
        <v>#N/A</v>
      </c>
      <c r="I990" s="1"/>
      <c r="J990" s="15" t="e">
        <v>#N/A</v>
      </c>
      <c r="K990" s="193" t="e">
        <f>J990/L990</f>
        <v>#N/A</v>
      </c>
      <c r="L990" s="508" t="s">
        <v>278</v>
      </c>
      <c r="M990" s="508"/>
      <c r="N990" s="193">
        <f>IF(ISERROR(K990),0,K990)</f>
        <v>0</v>
      </c>
      <c r="O990" s="192">
        <f>IF(N990&lt;0.00001,O988,N990)</f>
        <v>0</v>
      </c>
      <c r="P990" s="192">
        <f>IF(Q990&lt;0.00001,P988,Q990)</f>
        <v>0</v>
      </c>
      <c r="Q990" s="21">
        <f>IF(ISERROR(J990),0,J990)</f>
        <v>0</v>
      </c>
    </row>
    <row r="991" spans="6:17" x14ac:dyDescent="0.2">
      <c r="F991" s="1"/>
      <c r="G991" s="507"/>
      <c r="H991" s="14"/>
      <c r="I991" s="1"/>
      <c r="J991" s="147"/>
      <c r="K991" s="193"/>
      <c r="L991" s="1"/>
      <c r="M991" s="1"/>
      <c r="N991" s="193"/>
      <c r="O991" s="192"/>
      <c r="P991" s="1"/>
      <c r="Q991" s="21"/>
    </row>
    <row r="992" spans="6:17" x14ac:dyDescent="0.2">
      <c r="F992" s="1"/>
      <c r="G992" s="507"/>
      <c r="H992" s="15" t="e">
        <v>#N/A</v>
      </c>
      <c r="I992" s="1"/>
      <c r="J992" s="15" t="e">
        <v>#N/A</v>
      </c>
      <c r="K992" s="193" t="e">
        <f>J992/L992</f>
        <v>#N/A</v>
      </c>
      <c r="L992" s="508" t="s">
        <v>278</v>
      </c>
      <c r="M992" s="508"/>
      <c r="N992" s="193">
        <f>IF(ISERROR(K992),0,K992)</f>
        <v>0</v>
      </c>
      <c r="O992" s="35">
        <f>IF(N992&lt;0.00001,O990,N992)</f>
        <v>0</v>
      </c>
      <c r="P992" s="192">
        <f>IF(Q992&lt;0.00001,P990,Q992)</f>
        <v>0</v>
      </c>
      <c r="Q992" s="21">
        <f>IF(ISERROR(J992),0,J992)</f>
        <v>0</v>
      </c>
    </row>
    <row r="993" spans="6:17" x14ac:dyDescent="0.2">
      <c r="F993" s="1"/>
      <c r="G993" s="507"/>
      <c r="H993" s="14"/>
      <c r="I993" s="1"/>
      <c r="J993" s="147"/>
      <c r="K993" s="193"/>
      <c r="L993" s="1"/>
      <c r="M993" s="1"/>
      <c r="N993" s="193"/>
      <c r="O993" s="192"/>
      <c r="P993" s="1"/>
      <c r="Q993" s="21"/>
    </row>
    <row r="994" spans="6:17" x14ac:dyDescent="0.2">
      <c r="F994" s="1"/>
      <c r="G994" s="507"/>
      <c r="H994" s="15" t="e">
        <v>#N/A</v>
      </c>
      <c r="I994" s="1"/>
      <c r="J994" s="15" t="e">
        <v>#N/A</v>
      </c>
      <c r="K994" s="193" t="e">
        <f>J994/L994</f>
        <v>#N/A</v>
      </c>
      <c r="L994" s="508" t="s">
        <v>278</v>
      </c>
      <c r="M994" s="508"/>
      <c r="N994" s="193">
        <f>IF(ISERROR(K994),0,K994)</f>
        <v>0</v>
      </c>
      <c r="O994" s="192">
        <f>IF(N994&lt;0.00001,O992,N994)</f>
        <v>0</v>
      </c>
      <c r="P994" s="192">
        <f>IF(Q994&lt;0.00001,P992,Q994)</f>
        <v>0</v>
      </c>
      <c r="Q994" s="21">
        <f>IF(ISERROR(J994),0,J994)</f>
        <v>0</v>
      </c>
    </row>
    <row r="995" spans="6:17" x14ac:dyDescent="0.2">
      <c r="F995" s="1"/>
      <c r="G995" s="507"/>
      <c r="H995" s="14"/>
      <c r="I995" s="1"/>
      <c r="J995" s="147"/>
      <c r="K995" s="193"/>
      <c r="L995" s="1"/>
      <c r="M995" s="1"/>
      <c r="N995" s="193"/>
      <c r="O995" s="35"/>
      <c r="P995" s="1"/>
      <c r="Q995" s="21"/>
    </row>
    <row r="996" spans="6:17" x14ac:dyDescent="0.2">
      <c r="F996" s="1"/>
      <c r="G996" s="507"/>
      <c r="H996" s="15" t="e">
        <v>#N/A</v>
      </c>
      <c r="I996" s="1"/>
      <c r="J996" s="15" t="e">
        <v>#N/A</v>
      </c>
      <c r="K996" s="193" t="e">
        <f>J996/L996</f>
        <v>#N/A</v>
      </c>
      <c r="L996" s="508" t="s">
        <v>278</v>
      </c>
      <c r="M996" s="508"/>
      <c r="N996" s="193">
        <f>IF(ISERROR(K996),0,K996)</f>
        <v>0</v>
      </c>
      <c r="O996" s="192">
        <f>IF(N996&lt;0.00001,O994,N996)</f>
        <v>0</v>
      </c>
      <c r="P996" s="192">
        <f>IF(Q996&lt;0.00001,P994,Q996)</f>
        <v>0</v>
      </c>
      <c r="Q996" s="21">
        <f>IF(ISERROR(J996),0,J996)</f>
        <v>0</v>
      </c>
    </row>
    <row r="997" spans="6:17" x14ac:dyDescent="0.2">
      <c r="F997" s="1"/>
      <c r="G997" s="1"/>
      <c r="H997" s="14"/>
      <c r="I997" s="1"/>
      <c r="J997" s="147"/>
      <c r="K997" s="1"/>
      <c r="L997" s="1"/>
      <c r="M997" s="1"/>
      <c r="N997" s="1"/>
      <c r="O997" s="6"/>
      <c r="P997" s="1"/>
    </row>
    <row r="998" spans="6:17" x14ac:dyDescent="0.2">
      <c r="F998" s="1"/>
      <c r="G998" s="231" t="s">
        <v>275</v>
      </c>
      <c r="H998" s="179" t="e">
        <f>VLOOKUP(G965,Data!$A$3:$BE$35,10,FALSE)</f>
        <v>#VALUE!</v>
      </c>
      <c r="I998" s="232" t="s">
        <v>274</v>
      </c>
      <c r="J998" s="181">
        <f>VLOOKUP(G965,Data!$A$3:$BE$35,14,FALSE)</f>
        <v>0</v>
      </c>
      <c r="K998" s="1"/>
      <c r="L998" s="321"/>
      <c r="M998" s="321"/>
      <c r="N998" s="321"/>
      <c r="O998" s="321"/>
      <c r="P998" s="1"/>
    </row>
    <row r="999" spans="6:17" x14ac:dyDescent="0.2">
      <c r="F999" s="1"/>
      <c r="G999" s="45"/>
      <c r="H999" s="1"/>
      <c r="I999" s="1"/>
      <c r="J999" s="147"/>
      <c r="K999" s="1"/>
      <c r="L999" s="1"/>
      <c r="M999" s="1"/>
      <c r="N999" s="1"/>
      <c r="O999" s="1"/>
      <c r="P999" s="1"/>
    </row>
    <row r="1000" spans="6:17" x14ac:dyDescent="0.2">
      <c r="F1000" s="1"/>
      <c r="G1000" s="1"/>
      <c r="H1000" s="1"/>
      <c r="I1000" s="1"/>
      <c r="J1000" s="147"/>
      <c r="K1000" s="1"/>
      <c r="L1000" s="1"/>
      <c r="M1000" s="1"/>
      <c r="N1000" s="1"/>
      <c r="O1000" s="1"/>
      <c r="P1000" s="1"/>
    </row>
    <row r="1001" spans="6:17" x14ac:dyDescent="0.2">
      <c r="F1001" s="1"/>
      <c r="G1001" s="1"/>
      <c r="H1001" s="14"/>
      <c r="I1001" s="1"/>
      <c r="J1001" s="1"/>
      <c r="K1001" s="1"/>
      <c r="L1001" s="1"/>
      <c r="M1001" s="1"/>
      <c r="N1001" s="1"/>
      <c r="O1001" s="1"/>
      <c r="P1001" s="1"/>
    </row>
    <row r="1002" spans="6:17" ht="14.25" x14ac:dyDescent="0.2">
      <c r="F1002" s="1"/>
      <c r="G1002" s="1"/>
      <c r="H1002" s="35">
        <f>P996</f>
        <v>0</v>
      </c>
      <c r="I1002" s="6" t="s">
        <v>109</v>
      </c>
      <c r="J1002" s="187">
        <f ca="1">TODAY()</f>
        <v>42845</v>
      </c>
      <c r="K1002" s="505" t="e">
        <f>VLOOKUP(G965,Data!$A$3:$BE$35,53,FALSE)</f>
        <v>#DIV/0!</v>
      </c>
      <c r="L1002" s="506"/>
      <c r="M1002" s="506"/>
      <c r="N1002" s="8"/>
      <c r="O1002" s="1"/>
      <c r="P1002" s="1"/>
    </row>
    <row r="1003" spans="6:17" ht="14.25" x14ac:dyDescent="0.2">
      <c r="F1003" s="1"/>
      <c r="G1003" s="1"/>
      <c r="H1003" s="1"/>
      <c r="I1003" s="1"/>
      <c r="J1003" s="187"/>
      <c r="K1003" s="138" t="e">
        <f>K1002</f>
        <v>#DIV/0!</v>
      </c>
      <c r="L1003" s="1"/>
      <c r="M1003" s="1"/>
      <c r="N1003" s="8"/>
      <c r="O1003" s="1"/>
      <c r="P1003" s="1"/>
    </row>
    <row r="1004" spans="6:17" ht="14.25" x14ac:dyDescent="0.2">
      <c r="F1004" s="1"/>
      <c r="G1004" s="1"/>
      <c r="H1004" s="305">
        <f>O996</f>
        <v>0</v>
      </c>
      <c r="I1004" s="6" t="s">
        <v>101</v>
      </c>
      <c r="J1004" s="187">
        <f ca="1">TODAY()</f>
        <v>42845</v>
      </c>
      <c r="K1004" s="510" t="str">
        <f>VLOOKUP(H1004,$AV$8:$AW$311,2,TRUE)</f>
        <v>(no data)</v>
      </c>
      <c r="L1004" s="510"/>
      <c r="M1004" s="510"/>
      <c r="N1004" s="8"/>
      <c r="O1004" s="6"/>
      <c r="P1004" s="1"/>
    </row>
    <row r="1005" spans="6:17" x14ac:dyDescent="0.2">
      <c r="F1005" s="1"/>
      <c r="G1005" s="6"/>
      <c r="H1005" s="1"/>
      <c r="I1005" s="1"/>
      <c r="J1005" s="1"/>
      <c r="K1005" s="1"/>
      <c r="L1005" s="1"/>
      <c r="M1005" s="1"/>
      <c r="N1005" s="1"/>
      <c r="O1005" s="35"/>
      <c r="P1005" s="1"/>
    </row>
    <row r="1006" spans="6:17" x14ac:dyDescent="0.2">
      <c r="F1006" s="1"/>
      <c r="G1006" s="1"/>
      <c r="H1006" s="1"/>
      <c r="I1006" s="1"/>
      <c r="J1006" s="1"/>
      <c r="K1006" s="1"/>
      <c r="L1006" s="1"/>
      <c r="M1006" s="1"/>
      <c r="N1006" s="1"/>
      <c r="O1006" s="6"/>
      <c r="P1006" s="1"/>
    </row>
    <row r="1008" spans="6:17" x14ac:dyDescent="0.2">
      <c r="F1008" s="1"/>
      <c r="G1008" s="12"/>
      <c r="H1008" s="1"/>
      <c r="I1008" s="1"/>
      <c r="J1008" s="1"/>
      <c r="K1008" s="1"/>
      <c r="L1008" s="1"/>
      <c r="M1008" s="1"/>
      <c r="N1008" s="1"/>
      <c r="O1008" s="1"/>
      <c r="P1008" s="8"/>
    </row>
    <row r="1009" spans="6:16" x14ac:dyDescent="0.2">
      <c r="F1009" s="1"/>
      <c r="G1009" s="12"/>
      <c r="H1009" s="1"/>
      <c r="I1009" s="1"/>
      <c r="J1009" s="1"/>
      <c r="K1009" s="1"/>
      <c r="L1009" s="1"/>
      <c r="M1009" s="1"/>
      <c r="N1009" s="1"/>
      <c r="O1009" s="1"/>
      <c r="P1009" s="8"/>
    </row>
    <row r="1010" spans="6:16" x14ac:dyDescent="0.2">
      <c r="F1010" s="1"/>
      <c r="G1010" s="456" t="str">
        <f>Data!BE19</f>
        <v>Result 7 - Please describe the intended result…</v>
      </c>
      <c r="H1010" s="456"/>
      <c r="I1010" s="456"/>
      <c r="J1010" s="456"/>
      <c r="K1010" s="456"/>
      <c r="L1010" s="456"/>
      <c r="M1010" s="456"/>
      <c r="N1010" s="456"/>
      <c r="O1010" s="456"/>
      <c r="P1010" s="8"/>
    </row>
    <row r="1011" spans="6:16" x14ac:dyDescent="0.2">
      <c r="F1011" s="1"/>
      <c r="G1011" s="456"/>
      <c r="H1011" s="456"/>
      <c r="I1011" s="456"/>
      <c r="J1011" s="456"/>
      <c r="K1011" s="456"/>
      <c r="L1011" s="456"/>
      <c r="M1011" s="456"/>
      <c r="N1011" s="456"/>
      <c r="O1011" s="456"/>
      <c r="P1011" s="8"/>
    </row>
    <row r="1012" spans="6:16" x14ac:dyDescent="0.2">
      <c r="F1012" s="1"/>
      <c r="G1012" s="456"/>
      <c r="H1012" s="456"/>
      <c r="I1012" s="456"/>
      <c r="J1012" s="456"/>
      <c r="K1012" s="456"/>
      <c r="L1012" s="456"/>
      <c r="M1012" s="456"/>
      <c r="N1012" s="456"/>
      <c r="O1012" s="456"/>
      <c r="P1012" s="8"/>
    </row>
    <row r="1013" spans="6:16" x14ac:dyDescent="0.2">
      <c r="F1013" s="1"/>
      <c r="G1013" s="1"/>
      <c r="H1013" s="1"/>
      <c r="I1013" s="1"/>
      <c r="J1013" s="1"/>
      <c r="K1013" s="1"/>
      <c r="L1013" s="1"/>
      <c r="M1013" s="1"/>
      <c r="N1013" s="1"/>
      <c r="O1013" s="1"/>
      <c r="P1013" s="8"/>
    </row>
    <row r="1014" spans="6:16" x14ac:dyDescent="0.2">
      <c r="F1014" s="1"/>
      <c r="G1014" s="100" t="s">
        <v>45</v>
      </c>
      <c r="H1014" s="491" t="str">
        <f>VLOOKUP(G1014,Data!$A$3:$B$35,2,FALSE)</f>
        <v>please provide a definition of the indicator…</v>
      </c>
      <c r="I1014" s="491"/>
      <c r="J1014" s="491"/>
      <c r="K1014" s="491"/>
      <c r="L1014" s="491"/>
      <c r="M1014" s="491"/>
      <c r="N1014" s="491"/>
      <c r="O1014" s="491"/>
      <c r="P1014" s="8"/>
    </row>
    <row r="1015" spans="6:16" x14ac:dyDescent="0.2">
      <c r="F1015" s="1"/>
      <c r="G1015" s="6"/>
      <c r="H1015" s="1"/>
      <c r="I1015" s="14"/>
      <c r="J1015" s="1"/>
      <c r="K1015" s="1"/>
      <c r="L1015" s="1"/>
      <c r="M1015" s="4"/>
      <c r="N1015" s="148"/>
      <c r="O1015" s="148"/>
      <c r="P1015" s="8"/>
    </row>
    <row r="1016" spans="6:16" x14ac:dyDescent="0.2">
      <c r="F1016" s="1"/>
      <c r="G1016" s="6"/>
      <c r="H1016" s="1" t="s">
        <v>223</v>
      </c>
      <c r="I1016" s="185">
        <f>VLOOKUP(G1014,Data!$A$3:$BE$35,18,FALSE)</f>
        <v>0</v>
      </c>
      <c r="J1016" s="1"/>
      <c r="K1016" s="1"/>
      <c r="L1016" s="6"/>
      <c r="M1016" s="4"/>
      <c r="N1016" s="148"/>
      <c r="O1016" s="148"/>
      <c r="P1016" s="8"/>
    </row>
    <row r="1017" spans="6:16" x14ac:dyDescent="0.2">
      <c r="F1017" s="1"/>
      <c r="G1017" s="6"/>
      <c r="H1017" s="1"/>
      <c r="I1017" s="14"/>
      <c r="J1017" s="1"/>
      <c r="K1017" s="1"/>
      <c r="L1017" s="1"/>
      <c r="M1017" s="1"/>
      <c r="N1017" s="147"/>
      <c r="O1017" s="147"/>
      <c r="P1017" s="8"/>
    </row>
    <row r="1018" spans="6:16" x14ac:dyDescent="0.2">
      <c r="F1018" s="1"/>
      <c r="G1018" s="6"/>
      <c r="H1018" s="1" t="s">
        <v>224</v>
      </c>
      <c r="I1018" s="14"/>
      <c r="J1018" s="156" t="str">
        <f>VLOOKUP(G1014,Data!$A$3:$BE$35,20,FALSE)</f>
        <v>Please Select</v>
      </c>
      <c r="K1018" s="1"/>
      <c r="L1018" s="1"/>
      <c r="M1018" s="321"/>
      <c r="N1018" s="321"/>
      <c r="O1018" s="147"/>
      <c r="P1018" s="8"/>
    </row>
    <row r="1019" spans="6:16" x14ac:dyDescent="0.2">
      <c r="F1019" s="1"/>
      <c r="G1019" s="6"/>
      <c r="H1019" s="1"/>
      <c r="I1019" s="14"/>
      <c r="J1019" s="1"/>
      <c r="K1019" s="1"/>
      <c r="L1019" s="1"/>
      <c r="M1019" s="1"/>
      <c r="N1019" s="147"/>
      <c r="O1019" s="147"/>
      <c r="P1019" s="8"/>
    </row>
    <row r="1020" spans="6:16" x14ac:dyDescent="0.2">
      <c r="F1020" s="1"/>
      <c r="G1020" s="6"/>
      <c r="H1020" s="1" t="s">
        <v>269</v>
      </c>
      <c r="I1020" s="1"/>
      <c r="J1020" s="1"/>
      <c r="K1020" s="185">
        <f>VLOOKUP(G1014,Data!$A$3:$BE$35,19,FALSE)</f>
        <v>0</v>
      </c>
      <c r="L1020" s="1"/>
      <c r="M1020" s="1"/>
      <c r="N1020" s="147"/>
      <c r="O1020" s="147"/>
      <c r="P1020" s="8"/>
    </row>
    <row r="1021" spans="6:16" x14ac:dyDescent="0.2">
      <c r="F1021" s="1"/>
      <c r="G1021" s="6"/>
      <c r="H1021" s="1"/>
      <c r="I1021" s="14"/>
      <c r="J1021" s="1"/>
      <c r="K1021" s="1"/>
      <c r="L1021" s="1"/>
      <c r="M1021" s="1"/>
      <c r="N1021" s="147"/>
      <c r="O1021" s="147"/>
      <c r="P1021" s="8"/>
    </row>
    <row r="1022" spans="6:16" x14ac:dyDescent="0.2">
      <c r="F1022" s="1"/>
      <c r="G1022" s="6"/>
      <c r="H1022" s="1" t="s">
        <v>272</v>
      </c>
      <c r="I1022" s="14"/>
      <c r="J1022" s="29" t="s">
        <v>190</v>
      </c>
      <c r="K1022" s="1"/>
      <c r="L1022" s="1"/>
      <c r="M1022" s="1"/>
      <c r="N1022" s="147"/>
      <c r="O1022" s="147"/>
      <c r="P1022" s="8"/>
    </row>
    <row r="1023" spans="6:16" x14ac:dyDescent="0.2">
      <c r="F1023" s="1"/>
      <c r="G1023" s="6"/>
      <c r="H1023" s="182" t="s">
        <v>14</v>
      </c>
      <c r="I1023" s="180"/>
      <c r="J1023" s="182" t="s">
        <v>276</v>
      </c>
      <c r="K1023" s="12"/>
      <c r="L1023" s="503" t="s">
        <v>277</v>
      </c>
      <c r="M1023" s="503"/>
      <c r="N1023" s="147"/>
      <c r="O1023" s="147"/>
      <c r="P1023" s="8"/>
    </row>
    <row r="1024" spans="6:16" x14ac:dyDescent="0.2">
      <c r="F1024" s="1"/>
      <c r="G1024" s="6"/>
      <c r="H1024" s="1"/>
      <c r="I1024" s="14"/>
      <c r="J1024" s="1"/>
      <c r="K1024" s="1"/>
      <c r="L1024" s="1"/>
      <c r="M1024" s="1"/>
      <c r="N1024" s="147"/>
      <c r="O1024" s="147"/>
      <c r="P1024" s="8"/>
    </row>
    <row r="1025" spans="6:17" x14ac:dyDescent="0.2">
      <c r="F1025" s="1"/>
      <c r="G1025" s="231" t="s">
        <v>281</v>
      </c>
      <c r="H1025" s="179" t="str">
        <f>VLOOKUP(G1014,Data!$A$3:$BE$35,8,FALSE)</f>
        <v>(dd.mm.yyyy)</v>
      </c>
      <c r="I1025" s="232" t="s">
        <v>280</v>
      </c>
      <c r="J1025" s="181">
        <f>VLOOKUP(G1014,Data!$A$3:$BE$35,13,FALSE)</f>
        <v>0</v>
      </c>
      <c r="K1025" s="1"/>
      <c r="L1025" s="502" t="s">
        <v>284</v>
      </c>
      <c r="M1025" s="502"/>
      <c r="N1025" s="36"/>
      <c r="O1025" s="36"/>
      <c r="P1025" s="8"/>
    </row>
    <row r="1026" spans="6:17" x14ac:dyDescent="0.2">
      <c r="F1026" s="1"/>
      <c r="G1026" s="507" t="s">
        <v>100</v>
      </c>
      <c r="H1026" s="147"/>
      <c r="I1026" s="14"/>
      <c r="J1026" s="1"/>
      <c r="K1026" s="1"/>
      <c r="L1026" s="1"/>
      <c r="M1026" s="1"/>
      <c r="N1026" s="175"/>
      <c r="O1026" s="175"/>
      <c r="P1026" s="8"/>
    </row>
    <row r="1027" spans="6:17" x14ac:dyDescent="0.2">
      <c r="F1027" s="1"/>
      <c r="G1027" s="507"/>
      <c r="H1027" s="15" t="e">
        <v>#N/A</v>
      </c>
      <c r="I1027" s="1"/>
      <c r="J1027" s="15" t="e">
        <v>#N/A</v>
      </c>
      <c r="K1027" s="193" t="e">
        <f>J1027/L1027</f>
        <v>#N/A</v>
      </c>
      <c r="L1027" s="508" t="s">
        <v>278</v>
      </c>
      <c r="M1027" s="508"/>
      <c r="N1027" s="193">
        <f>IF(ISERROR(K1027),0,K1027)</f>
        <v>0</v>
      </c>
      <c r="O1027" s="192">
        <f>N1027</f>
        <v>0</v>
      </c>
      <c r="P1027" s="192">
        <f>Q1027</f>
        <v>0</v>
      </c>
      <c r="Q1027" s="21">
        <f>IF(ISERROR(J1027),0,J1027)</f>
        <v>0</v>
      </c>
    </row>
    <row r="1028" spans="6:17" x14ac:dyDescent="0.2">
      <c r="F1028" s="1"/>
      <c r="G1028" s="507"/>
      <c r="H1028" s="147"/>
      <c r="I1028" s="1"/>
      <c r="J1028" s="1"/>
      <c r="K1028" s="193"/>
      <c r="L1028" s="1"/>
      <c r="M1028" s="1"/>
      <c r="N1028" s="193"/>
      <c r="O1028" s="192"/>
      <c r="P1028" s="8"/>
      <c r="Q1028" s="21"/>
    </row>
    <row r="1029" spans="6:17" x14ac:dyDescent="0.2">
      <c r="F1029" s="1"/>
      <c r="G1029" s="507"/>
      <c r="H1029" s="15" t="e">
        <v>#N/A</v>
      </c>
      <c r="I1029" s="1"/>
      <c r="J1029" s="15" t="e">
        <v>#N/A</v>
      </c>
      <c r="K1029" s="193" t="e">
        <f>J1029/L1029</f>
        <v>#N/A</v>
      </c>
      <c r="L1029" s="508" t="s">
        <v>278</v>
      </c>
      <c r="M1029" s="508"/>
      <c r="N1029" s="193">
        <f>IF(ISERROR(K1029),0,K1029)</f>
        <v>0</v>
      </c>
      <c r="O1029" s="35">
        <f>IF(N1029&lt;0.00001,O1027,N1029)</f>
        <v>0</v>
      </c>
      <c r="P1029" s="192">
        <f>IF(Q1029&lt;0.00001,P1027,Q1029)</f>
        <v>0</v>
      </c>
      <c r="Q1029" s="21">
        <f>IF(ISERROR(J1029),0,J1029)</f>
        <v>0</v>
      </c>
    </row>
    <row r="1030" spans="6:17" x14ac:dyDescent="0.2">
      <c r="F1030" s="1"/>
      <c r="G1030" s="507"/>
      <c r="H1030" s="147"/>
      <c r="I1030" s="1"/>
      <c r="J1030" s="1"/>
      <c r="K1030" s="193"/>
      <c r="L1030" s="1"/>
      <c r="M1030" s="1"/>
      <c r="N1030" s="193"/>
      <c r="O1030" s="192"/>
      <c r="P1030" s="8"/>
      <c r="Q1030" s="21"/>
    </row>
    <row r="1031" spans="6:17" x14ac:dyDescent="0.2">
      <c r="F1031" s="1"/>
      <c r="G1031" s="507"/>
      <c r="H1031" s="15" t="e">
        <v>#N/A</v>
      </c>
      <c r="I1031" s="1"/>
      <c r="J1031" s="15" t="e">
        <v>#N/A</v>
      </c>
      <c r="K1031" s="193" t="e">
        <f>J1031/L1031</f>
        <v>#N/A</v>
      </c>
      <c r="L1031" s="508" t="s">
        <v>278</v>
      </c>
      <c r="M1031" s="508"/>
      <c r="N1031" s="193">
        <f>IF(ISERROR(K1031),0,K1031)</f>
        <v>0</v>
      </c>
      <c r="O1031" s="192">
        <f>IF(N1031&lt;0.00001,O1029,N1031)</f>
        <v>0</v>
      </c>
      <c r="P1031" s="192">
        <f>IF(Q1031&lt;0.00001,P1029,Q1031)</f>
        <v>0</v>
      </c>
      <c r="Q1031" s="21">
        <f>IF(ISERROR(J1031),0,J1031)</f>
        <v>0</v>
      </c>
    </row>
    <row r="1032" spans="6:17" x14ac:dyDescent="0.2">
      <c r="F1032" s="1"/>
      <c r="G1032" s="507"/>
      <c r="H1032" s="147"/>
      <c r="I1032" s="1"/>
      <c r="J1032" s="1"/>
      <c r="K1032" s="193"/>
      <c r="L1032" s="1"/>
      <c r="M1032" s="1"/>
      <c r="N1032" s="193"/>
      <c r="O1032" s="35"/>
      <c r="P1032" s="8"/>
      <c r="Q1032" s="21"/>
    </row>
    <row r="1033" spans="6:17" x14ac:dyDescent="0.2">
      <c r="F1033" s="1"/>
      <c r="G1033" s="507"/>
      <c r="H1033" s="15" t="e">
        <v>#N/A</v>
      </c>
      <c r="I1033" s="1"/>
      <c r="J1033" s="15" t="e">
        <v>#N/A</v>
      </c>
      <c r="K1033" s="193" t="e">
        <f>J1033/L1033</f>
        <v>#N/A</v>
      </c>
      <c r="L1033" s="508" t="s">
        <v>278</v>
      </c>
      <c r="M1033" s="508"/>
      <c r="N1033" s="193">
        <f>IF(ISERROR(K1033),0,K1033)</f>
        <v>0</v>
      </c>
      <c r="O1033" s="192">
        <f>IF(N1033&lt;0.00001,O1031,N1033)</f>
        <v>0</v>
      </c>
      <c r="P1033" s="192">
        <f>IF(Q1033&lt;0.00001,P1031,Q1033)</f>
        <v>0</v>
      </c>
      <c r="Q1033" s="21">
        <f>IF(ISERROR(J1033),0,J1033)</f>
        <v>0</v>
      </c>
    </row>
    <row r="1034" spans="6:17" x14ac:dyDescent="0.2">
      <c r="F1034" s="1"/>
      <c r="G1034" s="507"/>
      <c r="H1034" s="14"/>
      <c r="I1034" s="1"/>
      <c r="J1034" s="147"/>
      <c r="K1034" s="193"/>
      <c r="L1034" s="1"/>
      <c r="M1034" s="1"/>
      <c r="N1034" s="193"/>
      <c r="O1034" s="192"/>
      <c r="P1034" s="8"/>
      <c r="Q1034" s="21"/>
    </row>
    <row r="1035" spans="6:17" x14ac:dyDescent="0.2">
      <c r="F1035" s="1"/>
      <c r="G1035" s="507"/>
      <c r="H1035" s="15" t="e">
        <v>#N/A</v>
      </c>
      <c r="I1035" s="1"/>
      <c r="J1035" s="15" t="e">
        <v>#N/A</v>
      </c>
      <c r="K1035" s="193" t="e">
        <f>J1035/L1035</f>
        <v>#N/A</v>
      </c>
      <c r="L1035" s="508" t="s">
        <v>278</v>
      </c>
      <c r="M1035" s="508"/>
      <c r="N1035" s="193">
        <f>IF(ISERROR(K1035),0,K1035)</f>
        <v>0</v>
      </c>
      <c r="O1035" s="35">
        <f>IF(N1035&lt;0.00001,O1033,N1035)</f>
        <v>0</v>
      </c>
      <c r="P1035" s="192">
        <f>IF(Q1035&lt;0.00001,P1033,Q1035)</f>
        <v>0</v>
      </c>
      <c r="Q1035" s="21">
        <f>IF(ISERROR(J1035),0,J1035)</f>
        <v>0</v>
      </c>
    </row>
    <row r="1036" spans="6:17" x14ac:dyDescent="0.2">
      <c r="F1036" s="1"/>
      <c r="G1036" s="507"/>
      <c r="H1036" s="14"/>
      <c r="I1036" s="1"/>
      <c r="J1036" s="147"/>
      <c r="K1036" s="193"/>
      <c r="L1036" s="1"/>
      <c r="M1036" s="1"/>
      <c r="N1036" s="193"/>
      <c r="O1036" s="192"/>
      <c r="P1036" s="1"/>
      <c r="Q1036" s="21"/>
    </row>
    <row r="1037" spans="6:17" x14ac:dyDescent="0.2">
      <c r="F1037" s="1"/>
      <c r="G1037" s="507"/>
      <c r="H1037" s="15" t="e">
        <v>#N/A</v>
      </c>
      <c r="I1037" s="1"/>
      <c r="J1037" s="15" t="e">
        <v>#N/A</v>
      </c>
      <c r="K1037" s="193" t="e">
        <f>J1037/L1037</f>
        <v>#N/A</v>
      </c>
      <c r="L1037" s="508" t="s">
        <v>278</v>
      </c>
      <c r="M1037" s="508"/>
      <c r="N1037" s="193">
        <f>IF(ISERROR(K1037),0,K1037)</f>
        <v>0</v>
      </c>
      <c r="O1037" s="192">
        <f>IF(N1037&lt;0.00001,O1035,N1037)</f>
        <v>0</v>
      </c>
      <c r="P1037" s="192">
        <f>IF(Q1037&lt;0.00001,P1035,Q1037)</f>
        <v>0</v>
      </c>
      <c r="Q1037" s="21">
        <f>IF(ISERROR(J1037),0,J1037)</f>
        <v>0</v>
      </c>
    </row>
    <row r="1038" spans="6:17" x14ac:dyDescent="0.2">
      <c r="F1038" s="1"/>
      <c r="G1038" s="507"/>
      <c r="H1038" s="14"/>
      <c r="I1038" s="1"/>
      <c r="J1038" s="147"/>
      <c r="K1038" s="193"/>
      <c r="L1038" s="1"/>
      <c r="M1038" s="1"/>
      <c r="N1038" s="193"/>
      <c r="O1038" s="35"/>
      <c r="P1038" s="1"/>
      <c r="Q1038" s="21"/>
    </row>
    <row r="1039" spans="6:17" x14ac:dyDescent="0.2">
      <c r="F1039" s="1"/>
      <c r="G1039" s="507"/>
      <c r="H1039" s="15" t="e">
        <v>#N/A</v>
      </c>
      <c r="I1039" s="1"/>
      <c r="J1039" s="15" t="e">
        <v>#N/A</v>
      </c>
      <c r="K1039" s="193" t="e">
        <f>J1039/L1039</f>
        <v>#N/A</v>
      </c>
      <c r="L1039" s="508" t="s">
        <v>278</v>
      </c>
      <c r="M1039" s="508"/>
      <c r="N1039" s="193">
        <f>IF(ISERROR(K1039),0,K1039)</f>
        <v>0</v>
      </c>
      <c r="O1039" s="192">
        <f>IF(N1039&lt;0.00001,O1037,N1039)</f>
        <v>0</v>
      </c>
      <c r="P1039" s="192">
        <f>IF(Q1039&lt;0.00001,P1037,Q1039)</f>
        <v>0</v>
      </c>
      <c r="Q1039" s="21">
        <f>IF(ISERROR(J1039),0,J1039)</f>
        <v>0</v>
      </c>
    </row>
    <row r="1040" spans="6:17" x14ac:dyDescent="0.2">
      <c r="F1040" s="1"/>
      <c r="G1040" s="507"/>
      <c r="H1040" s="14"/>
      <c r="I1040" s="1"/>
      <c r="J1040" s="147"/>
      <c r="K1040" s="193"/>
      <c r="L1040" s="1"/>
      <c r="M1040" s="1"/>
      <c r="N1040" s="193"/>
      <c r="O1040" s="192"/>
      <c r="P1040" s="1"/>
      <c r="Q1040" s="21"/>
    </row>
    <row r="1041" spans="6:17" x14ac:dyDescent="0.2">
      <c r="F1041" s="1"/>
      <c r="G1041" s="507"/>
      <c r="H1041" s="15" t="e">
        <v>#N/A</v>
      </c>
      <c r="I1041" s="1"/>
      <c r="J1041" s="15" t="e">
        <v>#N/A</v>
      </c>
      <c r="K1041" s="193" t="e">
        <f>J1041/L1041</f>
        <v>#N/A</v>
      </c>
      <c r="L1041" s="508" t="s">
        <v>278</v>
      </c>
      <c r="M1041" s="508"/>
      <c r="N1041" s="193">
        <f>IF(ISERROR(K1041),0,K1041)</f>
        <v>0</v>
      </c>
      <c r="O1041" s="35">
        <f>IF(N1041&lt;0.00001,O1039,N1041)</f>
        <v>0</v>
      </c>
      <c r="P1041" s="192">
        <f>IF(Q1041&lt;0.00001,P1039,Q1041)</f>
        <v>0</v>
      </c>
      <c r="Q1041" s="21">
        <f>IF(ISERROR(J1041),0,J1041)</f>
        <v>0</v>
      </c>
    </row>
    <row r="1042" spans="6:17" x14ac:dyDescent="0.2">
      <c r="F1042" s="1"/>
      <c r="G1042" s="507"/>
      <c r="H1042" s="14"/>
      <c r="I1042" s="1"/>
      <c r="J1042" s="147"/>
      <c r="K1042" s="193"/>
      <c r="L1042" s="1"/>
      <c r="M1042" s="1"/>
      <c r="N1042" s="193"/>
      <c r="O1042" s="192"/>
      <c r="P1042" s="1"/>
      <c r="Q1042" s="21"/>
    </row>
    <row r="1043" spans="6:17" x14ac:dyDescent="0.2">
      <c r="F1043" s="1"/>
      <c r="G1043" s="507"/>
      <c r="H1043" s="15" t="e">
        <v>#N/A</v>
      </c>
      <c r="I1043" s="1"/>
      <c r="J1043" s="15" t="e">
        <v>#N/A</v>
      </c>
      <c r="K1043" s="193" t="e">
        <f>J1043/L1043</f>
        <v>#N/A</v>
      </c>
      <c r="L1043" s="508" t="s">
        <v>278</v>
      </c>
      <c r="M1043" s="508"/>
      <c r="N1043" s="193">
        <f>IF(ISERROR(K1043),0,K1043)</f>
        <v>0</v>
      </c>
      <c r="O1043" s="192">
        <f>IF(N1043&lt;0.00001,O1041,N1043)</f>
        <v>0</v>
      </c>
      <c r="P1043" s="192">
        <f>IF(Q1043&lt;0.00001,P1041,Q1043)</f>
        <v>0</v>
      </c>
      <c r="Q1043" s="21">
        <f>IF(ISERROR(J1043),0,J1043)</f>
        <v>0</v>
      </c>
    </row>
    <row r="1044" spans="6:17" x14ac:dyDescent="0.2">
      <c r="F1044" s="1"/>
      <c r="G1044" s="507"/>
      <c r="H1044" s="14"/>
      <c r="I1044" s="1"/>
      <c r="J1044" s="147"/>
      <c r="K1044" s="193"/>
      <c r="L1044" s="1"/>
      <c r="M1044" s="1"/>
      <c r="N1044" s="193"/>
      <c r="O1044" s="35"/>
      <c r="P1044" s="1"/>
      <c r="Q1044" s="21"/>
    </row>
    <row r="1045" spans="6:17" x14ac:dyDescent="0.2">
      <c r="F1045" s="1"/>
      <c r="G1045" s="507"/>
      <c r="H1045" s="15" t="e">
        <v>#N/A</v>
      </c>
      <c r="I1045" s="1"/>
      <c r="J1045" s="15" t="e">
        <v>#N/A</v>
      </c>
      <c r="K1045" s="193" t="e">
        <f>J1045/L1045</f>
        <v>#N/A</v>
      </c>
      <c r="L1045" s="508" t="s">
        <v>278</v>
      </c>
      <c r="M1045" s="508"/>
      <c r="N1045" s="193">
        <f>IF(ISERROR(K1045),0,K1045)</f>
        <v>0</v>
      </c>
      <c r="O1045" s="192">
        <f>IF(N1045&lt;0.00001,O1043,N1045)</f>
        <v>0</v>
      </c>
      <c r="P1045" s="192">
        <f>IF(Q1045&lt;0.00001,P1043,Q1045)</f>
        <v>0</v>
      </c>
      <c r="Q1045" s="21">
        <f>IF(ISERROR(J1045),0,J1045)</f>
        <v>0</v>
      </c>
    </row>
    <row r="1046" spans="6:17" x14ac:dyDescent="0.2">
      <c r="F1046" s="1"/>
      <c r="G1046" s="1"/>
      <c r="H1046" s="14"/>
      <c r="I1046" s="1"/>
      <c r="J1046" s="147"/>
      <c r="K1046" s="1"/>
      <c r="L1046" s="1"/>
      <c r="M1046" s="1"/>
      <c r="N1046" s="1"/>
      <c r="O1046" s="6"/>
      <c r="P1046" s="1"/>
    </row>
    <row r="1047" spans="6:17" x14ac:dyDescent="0.2">
      <c r="F1047" s="1"/>
      <c r="G1047" s="231" t="s">
        <v>275</v>
      </c>
      <c r="H1047" s="179" t="e">
        <f>VLOOKUP(G1014,Data!$A$3:$BE$35,10,FALSE)</f>
        <v>#VALUE!</v>
      </c>
      <c r="I1047" s="232" t="s">
        <v>274</v>
      </c>
      <c r="J1047" s="181">
        <f>VLOOKUP(G1014,Data!$A$3:$BE$35,14,FALSE)</f>
        <v>0</v>
      </c>
      <c r="K1047" s="1"/>
      <c r="L1047" s="321"/>
      <c r="M1047" s="321"/>
      <c r="N1047" s="321"/>
      <c r="O1047" s="321"/>
      <c r="P1047" s="1"/>
    </row>
    <row r="1048" spans="6:17" x14ac:dyDescent="0.2">
      <c r="F1048" s="1"/>
      <c r="G1048" s="1"/>
      <c r="H1048" s="1"/>
      <c r="I1048" s="1"/>
      <c r="J1048" s="147"/>
      <c r="K1048" s="1"/>
      <c r="L1048" s="1"/>
      <c r="M1048" s="1"/>
      <c r="N1048" s="1"/>
      <c r="O1048" s="1"/>
      <c r="P1048" s="1"/>
    </row>
    <row r="1049" spans="6:17" x14ac:dyDescent="0.2">
      <c r="F1049" s="1"/>
      <c r="G1049" s="1"/>
      <c r="H1049" s="1"/>
      <c r="I1049" s="1"/>
      <c r="J1049" s="147"/>
      <c r="K1049" s="1"/>
      <c r="L1049" s="1"/>
      <c r="M1049" s="1"/>
      <c r="N1049" s="1"/>
      <c r="O1049" s="1"/>
      <c r="P1049" s="1"/>
    </row>
    <row r="1050" spans="6:17" x14ac:dyDescent="0.2">
      <c r="F1050" s="1"/>
      <c r="G1050" s="1"/>
      <c r="H1050" s="14"/>
      <c r="I1050" s="1"/>
      <c r="J1050" s="1"/>
      <c r="K1050" s="1"/>
      <c r="L1050" s="1"/>
      <c r="M1050" s="1"/>
      <c r="N1050" s="1"/>
      <c r="O1050" s="1"/>
      <c r="P1050" s="1"/>
    </row>
    <row r="1051" spans="6:17" ht="14.25" x14ac:dyDescent="0.2">
      <c r="F1051" s="1"/>
      <c r="G1051" s="1"/>
      <c r="H1051" s="35">
        <f>P1045</f>
        <v>0</v>
      </c>
      <c r="I1051" s="6" t="s">
        <v>109</v>
      </c>
      <c r="J1051" s="187">
        <f ca="1">TODAY()</f>
        <v>42845</v>
      </c>
      <c r="K1051" s="505" t="e">
        <f>VLOOKUP(G1014,Data!$A$3:$BE$35,53,FALSE)</f>
        <v>#DIV/0!</v>
      </c>
      <c r="L1051" s="506"/>
      <c r="M1051" s="506"/>
      <c r="N1051" s="8"/>
      <c r="O1051" s="1"/>
      <c r="P1051" s="1"/>
    </row>
    <row r="1052" spans="6:17" ht="14.25" x14ac:dyDescent="0.2">
      <c r="F1052" s="1"/>
      <c r="G1052" s="1"/>
      <c r="H1052" s="1"/>
      <c r="I1052" s="1"/>
      <c r="J1052" s="187"/>
      <c r="K1052" s="138" t="e">
        <f>K1051</f>
        <v>#DIV/0!</v>
      </c>
      <c r="L1052" s="1"/>
      <c r="M1052" s="1"/>
      <c r="N1052" s="8"/>
      <c r="O1052" s="1"/>
      <c r="P1052" s="1"/>
    </row>
    <row r="1053" spans="6:17" ht="14.25" x14ac:dyDescent="0.2">
      <c r="F1053" s="1"/>
      <c r="G1053" s="1"/>
      <c r="H1053" s="305">
        <f>O1045</f>
        <v>0</v>
      </c>
      <c r="I1053" s="6" t="s">
        <v>101</v>
      </c>
      <c r="J1053" s="187">
        <f ca="1">TODAY()</f>
        <v>42845</v>
      </c>
      <c r="K1053" s="510" t="str">
        <f>VLOOKUP(H1053,$AV$8:$AW$311,2,TRUE)</f>
        <v>(no data)</v>
      </c>
      <c r="L1053" s="510"/>
      <c r="M1053" s="510"/>
      <c r="N1053" s="8"/>
      <c r="O1053" s="6"/>
      <c r="P1053" s="1"/>
    </row>
    <row r="1054" spans="6:17" x14ac:dyDescent="0.2">
      <c r="F1054" s="1"/>
      <c r="G1054" s="6"/>
      <c r="H1054" s="1"/>
      <c r="I1054" s="1"/>
      <c r="J1054" s="1"/>
      <c r="K1054" s="1"/>
      <c r="L1054" s="1"/>
      <c r="M1054" s="1"/>
      <c r="N1054" s="1"/>
      <c r="O1054" s="35"/>
      <c r="P1054" s="1"/>
    </row>
    <row r="1055" spans="6:17" x14ac:dyDescent="0.2">
      <c r="F1055" s="1"/>
      <c r="G1055" s="1"/>
      <c r="H1055" s="1"/>
      <c r="I1055" s="1"/>
      <c r="J1055" s="1"/>
      <c r="K1055" s="1"/>
      <c r="L1055" s="1"/>
      <c r="M1055" s="1"/>
      <c r="N1055" s="1"/>
      <c r="O1055" s="6"/>
      <c r="P1055" s="1"/>
    </row>
    <row r="1057" spans="6:16" x14ac:dyDescent="0.2">
      <c r="F1057" s="1"/>
      <c r="G1057" s="12"/>
      <c r="H1057" s="1"/>
      <c r="I1057" s="1"/>
      <c r="J1057" s="1"/>
      <c r="K1057" s="1"/>
      <c r="L1057" s="1"/>
      <c r="M1057" s="1"/>
      <c r="N1057" s="1"/>
      <c r="O1057" s="1"/>
      <c r="P1057" s="8"/>
    </row>
    <row r="1058" spans="6:16" x14ac:dyDescent="0.2">
      <c r="F1058" s="1"/>
      <c r="G1058" s="12"/>
      <c r="H1058" s="1"/>
      <c r="I1058" s="1"/>
      <c r="J1058" s="1"/>
      <c r="K1058" s="1"/>
      <c r="L1058" s="1"/>
      <c r="M1058" s="1"/>
      <c r="N1058" s="1"/>
      <c r="O1058" s="1"/>
      <c r="P1058" s="8"/>
    </row>
    <row r="1059" spans="6:16" x14ac:dyDescent="0.2">
      <c r="F1059" s="1"/>
      <c r="G1059" s="456" t="str">
        <f>Data!BE20</f>
        <v>Result 8 - Please describe the intended result…</v>
      </c>
      <c r="H1059" s="456"/>
      <c r="I1059" s="456"/>
      <c r="J1059" s="456"/>
      <c r="K1059" s="456"/>
      <c r="L1059" s="456"/>
      <c r="M1059" s="456"/>
      <c r="N1059" s="456"/>
      <c r="O1059" s="456"/>
      <c r="P1059" s="8"/>
    </row>
    <row r="1060" spans="6:16" x14ac:dyDescent="0.2">
      <c r="F1060" s="1"/>
      <c r="G1060" s="456"/>
      <c r="H1060" s="456"/>
      <c r="I1060" s="456"/>
      <c r="J1060" s="456"/>
      <c r="K1060" s="456"/>
      <c r="L1060" s="456"/>
      <c r="M1060" s="456"/>
      <c r="N1060" s="456"/>
      <c r="O1060" s="456"/>
      <c r="P1060" s="8"/>
    </row>
    <row r="1061" spans="6:16" x14ac:dyDescent="0.2">
      <c r="F1061" s="1"/>
      <c r="G1061" s="456"/>
      <c r="H1061" s="456"/>
      <c r="I1061" s="456"/>
      <c r="J1061" s="456"/>
      <c r="K1061" s="456"/>
      <c r="L1061" s="456"/>
      <c r="M1061" s="456"/>
      <c r="N1061" s="456"/>
      <c r="O1061" s="456"/>
      <c r="P1061" s="8"/>
    </row>
    <row r="1062" spans="6:16" x14ac:dyDescent="0.2">
      <c r="F1062" s="1"/>
      <c r="G1062" s="1"/>
      <c r="H1062" s="1"/>
      <c r="I1062" s="1"/>
      <c r="J1062" s="1"/>
      <c r="K1062" s="1"/>
      <c r="L1062" s="1"/>
      <c r="M1062" s="1"/>
      <c r="N1062" s="1"/>
      <c r="O1062" s="1"/>
      <c r="P1062" s="8"/>
    </row>
    <row r="1063" spans="6:16" x14ac:dyDescent="0.2">
      <c r="F1063" s="1"/>
      <c r="G1063" s="100" t="s">
        <v>46</v>
      </c>
      <c r="H1063" s="491" t="str">
        <f>VLOOKUP(G1063,Data!$A$3:$B$35,2,FALSE)</f>
        <v>please provide a definition of the indicator…</v>
      </c>
      <c r="I1063" s="491"/>
      <c r="J1063" s="491"/>
      <c r="K1063" s="491"/>
      <c r="L1063" s="491"/>
      <c r="M1063" s="491"/>
      <c r="N1063" s="491"/>
      <c r="O1063" s="491"/>
      <c r="P1063" s="8"/>
    </row>
    <row r="1064" spans="6:16" x14ac:dyDescent="0.2">
      <c r="F1064" s="1"/>
      <c r="G1064" s="6"/>
      <c r="H1064" s="1"/>
      <c r="I1064" s="14"/>
      <c r="J1064" s="1"/>
      <c r="K1064" s="1"/>
      <c r="L1064" s="1"/>
      <c r="M1064" s="4"/>
      <c r="N1064" s="148"/>
      <c r="O1064" s="148"/>
      <c r="P1064" s="8"/>
    </row>
    <row r="1065" spans="6:16" x14ac:dyDescent="0.2">
      <c r="F1065" s="1"/>
      <c r="G1065" s="6"/>
      <c r="H1065" s="1" t="s">
        <v>223</v>
      </c>
      <c r="I1065" s="185">
        <f>VLOOKUP(G1063,Data!$A$3:$BE$35,18,FALSE)</f>
        <v>0</v>
      </c>
      <c r="J1065" s="1"/>
      <c r="K1065" s="1"/>
      <c r="L1065" s="6"/>
      <c r="M1065" s="4"/>
      <c r="N1065" s="148"/>
      <c r="O1065" s="148"/>
      <c r="P1065" s="8"/>
    </row>
    <row r="1066" spans="6:16" x14ac:dyDescent="0.2">
      <c r="F1066" s="1"/>
      <c r="G1066" s="6"/>
      <c r="H1066" s="1"/>
      <c r="I1066" s="14"/>
      <c r="J1066" s="1"/>
      <c r="K1066" s="1"/>
      <c r="L1066" s="1"/>
      <c r="M1066" s="1"/>
      <c r="N1066" s="147"/>
      <c r="O1066" s="147"/>
      <c r="P1066" s="8"/>
    </row>
    <row r="1067" spans="6:16" x14ac:dyDescent="0.2">
      <c r="F1067" s="1"/>
      <c r="G1067" s="6"/>
      <c r="H1067" s="1" t="s">
        <v>224</v>
      </c>
      <c r="I1067" s="14"/>
      <c r="J1067" s="156" t="str">
        <f>VLOOKUP(G1063,Data!$A$3:$BE$35,20,FALSE)</f>
        <v>Please Select</v>
      </c>
      <c r="K1067" s="1"/>
      <c r="L1067" s="1"/>
      <c r="M1067" s="321"/>
      <c r="N1067" s="321"/>
      <c r="O1067" s="147"/>
      <c r="P1067" s="8"/>
    </row>
    <row r="1068" spans="6:16" x14ac:dyDescent="0.2">
      <c r="F1068" s="1"/>
      <c r="G1068" s="6"/>
      <c r="H1068" s="1"/>
      <c r="I1068" s="14"/>
      <c r="J1068" s="1"/>
      <c r="K1068" s="1"/>
      <c r="L1068" s="1"/>
      <c r="M1068" s="1"/>
      <c r="N1068" s="147"/>
      <c r="O1068" s="147"/>
      <c r="P1068" s="8"/>
    </row>
    <row r="1069" spans="6:16" x14ac:dyDescent="0.2">
      <c r="F1069" s="1"/>
      <c r="G1069" s="6"/>
      <c r="H1069" s="1" t="s">
        <v>269</v>
      </c>
      <c r="I1069" s="1"/>
      <c r="J1069" s="1"/>
      <c r="K1069" s="185">
        <f>VLOOKUP(G1063,Data!$A$3:$BE$35,19,FALSE)</f>
        <v>0</v>
      </c>
      <c r="L1069" s="1"/>
      <c r="M1069" s="1"/>
      <c r="N1069" s="147"/>
      <c r="O1069" s="147"/>
      <c r="P1069" s="8"/>
    </row>
    <row r="1070" spans="6:16" x14ac:dyDescent="0.2">
      <c r="F1070" s="1"/>
      <c r="G1070" s="6"/>
      <c r="H1070" s="1"/>
      <c r="I1070" s="14"/>
      <c r="J1070" s="1"/>
      <c r="K1070" s="1"/>
      <c r="L1070" s="1"/>
      <c r="M1070" s="1"/>
      <c r="N1070" s="147"/>
      <c r="O1070" s="147"/>
      <c r="P1070" s="8"/>
    </row>
    <row r="1071" spans="6:16" x14ac:dyDescent="0.2">
      <c r="F1071" s="1"/>
      <c r="G1071" s="6"/>
      <c r="H1071" s="1" t="s">
        <v>272</v>
      </c>
      <c r="I1071" s="14"/>
      <c r="J1071" s="29" t="s">
        <v>190</v>
      </c>
      <c r="K1071" s="1"/>
      <c r="L1071" s="1"/>
      <c r="M1071" s="1"/>
      <c r="N1071" s="147"/>
      <c r="O1071" s="147"/>
      <c r="P1071" s="8"/>
    </row>
    <row r="1072" spans="6:16" x14ac:dyDescent="0.2">
      <c r="F1072" s="1"/>
      <c r="G1072" s="6"/>
      <c r="H1072" s="182" t="s">
        <v>14</v>
      </c>
      <c r="I1072" s="180"/>
      <c r="J1072" s="182" t="s">
        <v>276</v>
      </c>
      <c r="K1072" s="12"/>
      <c r="L1072" s="503" t="s">
        <v>277</v>
      </c>
      <c r="M1072" s="503"/>
      <c r="N1072" s="147"/>
      <c r="O1072" s="147"/>
      <c r="P1072" s="8"/>
    </row>
    <row r="1073" spans="6:17" x14ac:dyDescent="0.2">
      <c r="F1073" s="1"/>
      <c r="G1073" s="6"/>
      <c r="H1073" s="1"/>
      <c r="I1073" s="14"/>
      <c r="J1073" s="1"/>
      <c r="K1073" s="1"/>
      <c r="L1073" s="1"/>
      <c r="M1073" s="1"/>
      <c r="N1073" s="147"/>
      <c r="O1073" s="147"/>
      <c r="P1073" s="8"/>
    </row>
    <row r="1074" spans="6:17" x14ac:dyDescent="0.2">
      <c r="F1074" s="1"/>
      <c r="G1074" s="231" t="s">
        <v>281</v>
      </c>
      <c r="H1074" s="179" t="str">
        <f>VLOOKUP(G1063,Data!$A$3:$BE$35,8,FALSE)</f>
        <v>(dd.mm.yyyy)</v>
      </c>
      <c r="I1074" s="232" t="s">
        <v>280</v>
      </c>
      <c r="J1074" s="181">
        <f>VLOOKUP(G1063,Data!$A$3:$BE$35,13,FALSE)</f>
        <v>0</v>
      </c>
      <c r="K1074" s="1"/>
      <c r="L1074" s="502" t="s">
        <v>284</v>
      </c>
      <c r="M1074" s="502"/>
      <c r="N1074" s="36"/>
      <c r="O1074" s="36"/>
      <c r="P1074" s="8"/>
    </row>
    <row r="1075" spans="6:17" x14ac:dyDescent="0.2">
      <c r="F1075" s="1"/>
      <c r="G1075" s="507" t="s">
        <v>100</v>
      </c>
      <c r="H1075" s="147"/>
      <c r="I1075" s="14"/>
      <c r="J1075" s="1"/>
      <c r="K1075" s="1"/>
      <c r="L1075" s="1"/>
      <c r="M1075" s="1"/>
      <c r="N1075" s="175"/>
      <c r="O1075" s="175"/>
      <c r="P1075" s="8"/>
    </row>
    <row r="1076" spans="6:17" x14ac:dyDescent="0.2">
      <c r="F1076" s="1"/>
      <c r="G1076" s="507"/>
      <c r="H1076" s="15" t="e">
        <v>#N/A</v>
      </c>
      <c r="I1076" s="1"/>
      <c r="J1076" s="15" t="e">
        <v>#N/A</v>
      </c>
      <c r="K1076" s="193" t="e">
        <f>J1076/L1076</f>
        <v>#N/A</v>
      </c>
      <c r="L1076" s="508" t="s">
        <v>278</v>
      </c>
      <c r="M1076" s="508"/>
      <c r="N1076" s="193">
        <f>IF(ISERROR(K1076),0,K1076)</f>
        <v>0</v>
      </c>
      <c r="O1076" s="192">
        <f>N1076</f>
        <v>0</v>
      </c>
      <c r="P1076" s="192">
        <f>Q1076</f>
        <v>0</v>
      </c>
      <c r="Q1076" s="21">
        <f>IF(ISERROR(J1076),0,J1076)</f>
        <v>0</v>
      </c>
    </row>
    <row r="1077" spans="6:17" x14ac:dyDescent="0.2">
      <c r="F1077" s="1"/>
      <c r="G1077" s="507"/>
      <c r="H1077" s="147"/>
      <c r="I1077" s="1"/>
      <c r="J1077" s="1"/>
      <c r="K1077" s="193"/>
      <c r="L1077" s="1"/>
      <c r="M1077" s="1"/>
      <c r="N1077" s="193"/>
      <c r="O1077" s="192"/>
      <c r="P1077" s="8"/>
      <c r="Q1077" s="21"/>
    </row>
    <row r="1078" spans="6:17" x14ac:dyDescent="0.2">
      <c r="F1078" s="1"/>
      <c r="G1078" s="507"/>
      <c r="H1078" s="15" t="e">
        <v>#N/A</v>
      </c>
      <c r="I1078" s="1"/>
      <c r="J1078" s="15" t="e">
        <v>#N/A</v>
      </c>
      <c r="K1078" s="193" t="e">
        <f>J1078/L1078</f>
        <v>#N/A</v>
      </c>
      <c r="L1078" s="508" t="s">
        <v>278</v>
      </c>
      <c r="M1078" s="508"/>
      <c r="N1078" s="193">
        <f>IF(ISERROR(K1078),0,K1078)</f>
        <v>0</v>
      </c>
      <c r="O1078" s="35">
        <f>IF(N1078&lt;0.00001,O1076,N1078)</f>
        <v>0</v>
      </c>
      <c r="P1078" s="192">
        <f>IF(Q1078&lt;0.00001,P1076,Q1078)</f>
        <v>0</v>
      </c>
      <c r="Q1078" s="21">
        <f>IF(ISERROR(J1078),0,J1078)</f>
        <v>0</v>
      </c>
    </row>
    <row r="1079" spans="6:17" x14ac:dyDescent="0.2">
      <c r="F1079" s="1"/>
      <c r="G1079" s="507"/>
      <c r="H1079" s="147"/>
      <c r="I1079" s="1"/>
      <c r="J1079" s="1"/>
      <c r="K1079" s="193"/>
      <c r="L1079" s="1"/>
      <c r="M1079" s="1"/>
      <c r="N1079" s="193"/>
      <c r="O1079" s="192"/>
      <c r="P1079" s="8"/>
      <c r="Q1079" s="21"/>
    </row>
    <row r="1080" spans="6:17" x14ac:dyDescent="0.2">
      <c r="F1080" s="1"/>
      <c r="G1080" s="507"/>
      <c r="H1080" s="15" t="e">
        <v>#N/A</v>
      </c>
      <c r="I1080" s="1"/>
      <c r="J1080" s="15" t="e">
        <v>#N/A</v>
      </c>
      <c r="K1080" s="193" t="e">
        <f>J1080/L1080</f>
        <v>#N/A</v>
      </c>
      <c r="L1080" s="508" t="s">
        <v>278</v>
      </c>
      <c r="M1080" s="508"/>
      <c r="N1080" s="193">
        <f>IF(ISERROR(K1080),0,K1080)</f>
        <v>0</v>
      </c>
      <c r="O1080" s="192">
        <f>IF(N1080&lt;0.00001,O1078,N1080)</f>
        <v>0</v>
      </c>
      <c r="P1080" s="192">
        <f>IF(Q1080&lt;0.00001,P1078,Q1080)</f>
        <v>0</v>
      </c>
      <c r="Q1080" s="21">
        <f>IF(ISERROR(J1080),0,J1080)</f>
        <v>0</v>
      </c>
    </row>
    <row r="1081" spans="6:17" x14ac:dyDescent="0.2">
      <c r="F1081" s="1"/>
      <c r="G1081" s="507"/>
      <c r="H1081" s="147"/>
      <c r="I1081" s="1"/>
      <c r="J1081" s="1"/>
      <c r="K1081" s="193"/>
      <c r="L1081" s="1"/>
      <c r="M1081" s="1"/>
      <c r="N1081" s="193"/>
      <c r="O1081" s="35"/>
      <c r="P1081" s="8"/>
      <c r="Q1081" s="21"/>
    </row>
    <row r="1082" spans="6:17" x14ac:dyDescent="0.2">
      <c r="F1082" s="1"/>
      <c r="G1082" s="507"/>
      <c r="H1082" s="15" t="e">
        <v>#N/A</v>
      </c>
      <c r="I1082" s="1"/>
      <c r="J1082" s="15" t="e">
        <v>#N/A</v>
      </c>
      <c r="K1082" s="193" t="e">
        <f>J1082/L1082</f>
        <v>#N/A</v>
      </c>
      <c r="L1082" s="508" t="s">
        <v>278</v>
      </c>
      <c r="M1082" s="508"/>
      <c r="N1082" s="193">
        <f>IF(ISERROR(K1082),0,K1082)</f>
        <v>0</v>
      </c>
      <c r="O1082" s="192">
        <f>IF(N1082&lt;0.00001,O1080,N1082)</f>
        <v>0</v>
      </c>
      <c r="P1082" s="192">
        <f>IF(Q1082&lt;0.00001,P1080,Q1082)</f>
        <v>0</v>
      </c>
      <c r="Q1082" s="21">
        <f>IF(ISERROR(J1082),0,J1082)</f>
        <v>0</v>
      </c>
    </row>
    <row r="1083" spans="6:17" x14ac:dyDescent="0.2">
      <c r="F1083" s="1"/>
      <c r="G1083" s="507"/>
      <c r="H1083" s="14"/>
      <c r="I1083" s="1"/>
      <c r="J1083" s="147"/>
      <c r="K1083" s="193"/>
      <c r="L1083" s="1"/>
      <c r="M1083" s="1"/>
      <c r="N1083" s="193"/>
      <c r="O1083" s="192"/>
      <c r="P1083" s="8"/>
      <c r="Q1083" s="21"/>
    </row>
    <row r="1084" spans="6:17" x14ac:dyDescent="0.2">
      <c r="F1084" s="1"/>
      <c r="G1084" s="507"/>
      <c r="H1084" s="15" t="e">
        <v>#N/A</v>
      </c>
      <c r="I1084" s="1"/>
      <c r="J1084" s="15" t="e">
        <v>#N/A</v>
      </c>
      <c r="K1084" s="193" t="e">
        <f>J1084/L1084</f>
        <v>#N/A</v>
      </c>
      <c r="L1084" s="508" t="s">
        <v>278</v>
      </c>
      <c r="M1084" s="508"/>
      <c r="N1084" s="193">
        <f>IF(ISERROR(K1084),0,K1084)</f>
        <v>0</v>
      </c>
      <c r="O1084" s="35">
        <f>IF(N1084&lt;0.00001,O1082,N1084)</f>
        <v>0</v>
      </c>
      <c r="P1084" s="192">
        <f>IF(Q1084&lt;0.00001,P1082,Q1084)</f>
        <v>0</v>
      </c>
      <c r="Q1084" s="21">
        <f>IF(ISERROR(J1084),0,J1084)</f>
        <v>0</v>
      </c>
    </row>
    <row r="1085" spans="6:17" x14ac:dyDescent="0.2">
      <c r="F1085" s="1"/>
      <c r="G1085" s="507"/>
      <c r="H1085" s="14"/>
      <c r="I1085" s="1"/>
      <c r="J1085" s="147"/>
      <c r="K1085" s="193"/>
      <c r="L1085" s="1"/>
      <c r="M1085" s="1"/>
      <c r="N1085" s="193"/>
      <c r="O1085" s="192"/>
      <c r="P1085" s="1"/>
      <c r="Q1085" s="21"/>
    </row>
    <row r="1086" spans="6:17" x14ac:dyDescent="0.2">
      <c r="F1086" s="1"/>
      <c r="G1086" s="507"/>
      <c r="H1086" s="15" t="e">
        <v>#N/A</v>
      </c>
      <c r="I1086" s="1"/>
      <c r="J1086" s="15" t="e">
        <v>#N/A</v>
      </c>
      <c r="K1086" s="193" t="e">
        <f>J1086/L1086</f>
        <v>#N/A</v>
      </c>
      <c r="L1086" s="508" t="s">
        <v>278</v>
      </c>
      <c r="M1086" s="508"/>
      <c r="N1086" s="193">
        <f>IF(ISERROR(K1086),0,K1086)</f>
        <v>0</v>
      </c>
      <c r="O1086" s="192">
        <f>IF(N1086&lt;0.00001,O1084,N1086)</f>
        <v>0</v>
      </c>
      <c r="P1086" s="192">
        <f>IF(Q1086&lt;0.00001,P1084,Q1086)</f>
        <v>0</v>
      </c>
      <c r="Q1086" s="21">
        <f>IF(ISERROR(J1086),0,J1086)</f>
        <v>0</v>
      </c>
    </row>
    <row r="1087" spans="6:17" x14ac:dyDescent="0.2">
      <c r="F1087" s="1"/>
      <c r="G1087" s="507"/>
      <c r="H1087" s="14"/>
      <c r="I1087" s="1"/>
      <c r="J1087" s="147"/>
      <c r="K1087" s="193"/>
      <c r="L1087" s="1"/>
      <c r="M1087" s="1"/>
      <c r="N1087" s="193"/>
      <c r="O1087" s="35"/>
      <c r="P1087" s="1"/>
      <c r="Q1087" s="21"/>
    </row>
    <row r="1088" spans="6:17" x14ac:dyDescent="0.2">
      <c r="F1088" s="1"/>
      <c r="G1088" s="507"/>
      <c r="H1088" s="15" t="e">
        <v>#N/A</v>
      </c>
      <c r="I1088" s="1"/>
      <c r="J1088" s="15" t="e">
        <v>#N/A</v>
      </c>
      <c r="K1088" s="193" t="e">
        <f>J1088/L1088</f>
        <v>#N/A</v>
      </c>
      <c r="L1088" s="508" t="s">
        <v>278</v>
      </c>
      <c r="M1088" s="508"/>
      <c r="N1088" s="193">
        <f>IF(ISERROR(K1088),0,K1088)</f>
        <v>0</v>
      </c>
      <c r="O1088" s="192">
        <f>IF(N1088&lt;0.00001,O1086,N1088)</f>
        <v>0</v>
      </c>
      <c r="P1088" s="192">
        <f>IF(Q1088&lt;0.00001,P1086,Q1088)</f>
        <v>0</v>
      </c>
      <c r="Q1088" s="21">
        <f>IF(ISERROR(J1088),0,J1088)</f>
        <v>0</v>
      </c>
    </row>
    <row r="1089" spans="6:17" x14ac:dyDescent="0.2">
      <c r="F1089" s="1"/>
      <c r="G1089" s="507"/>
      <c r="H1089" s="14"/>
      <c r="I1089" s="1"/>
      <c r="J1089" s="147"/>
      <c r="K1089" s="193"/>
      <c r="L1089" s="1"/>
      <c r="M1089" s="1"/>
      <c r="N1089" s="193"/>
      <c r="O1089" s="192"/>
      <c r="P1089" s="1"/>
      <c r="Q1089" s="21"/>
    </row>
    <row r="1090" spans="6:17" x14ac:dyDescent="0.2">
      <c r="F1090" s="1"/>
      <c r="G1090" s="507"/>
      <c r="H1090" s="15" t="e">
        <v>#N/A</v>
      </c>
      <c r="I1090" s="1"/>
      <c r="J1090" s="15" t="e">
        <v>#N/A</v>
      </c>
      <c r="K1090" s="193" t="e">
        <f>J1090/L1090</f>
        <v>#N/A</v>
      </c>
      <c r="L1090" s="508" t="s">
        <v>278</v>
      </c>
      <c r="M1090" s="508"/>
      <c r="N1090" s="193">
        <f>IF(ISERROR(K1090),0,K1090)</f>
        <v>0</v>
      </c>
      <c r="O1090" s="35">
        <f>IF(N1090&lt;0.00001,O1088,N1090)</f>
        <v>0</v>
      </c>
      <c r="P1090" s="192">
        <f>IF(Q1090&lt;0.00001,P1088,Q1090)</f>
        <v>0</v>
      </c>
      <c r="Q1090" s="21">
        <f>IF(ISERROR(J1090),0,J1090)</f>
        <v>0</v>
      </c>
    </row>
    <row r="1091" spans="6:17" x14ac:dyDescent="0.2">
      <c r="F1091" s="1"/>
      <c r="G1091" s="507"/>
      <c r="H1091" s="14"/>
      <c r="I1091" s="1"/>
      <c r="J1091" s="147"/>
      <c r="K1091" s="193"/>
      <c r="L1091" s="1"/>
      <c r="M1091" s="1"/>
      <c r="N1091" s="193"/>
      <c r="O1091" s="192"/>
      <c r="P1091" s="1"/>
      <c r="Q1091" s="21"/>
    </row>
    <row r="1092" spans="6:17" x14ac:dyDescent="0.2">
      <c r="F1092" s="1"/>
      <c r="G1092" s="507"/>
      <c r="H1092" s="15" t="e">
        <v>#N/A</v>
      </c>
      <c r="I1092" s="1"/>
      <c r="J1092" s="15" t="e">
        <v>#N/A</v>
      </c>
      <c r="K1092" s="193" t="e">
        <f>J1092/L1092</f>
        <v>#N/A</v>
      </c>
      <c r="L1092" s="508" t="s">
        <v>278</v>
      </c>
      <c r="M1092" s="508"/>
      <c r="N1092" s="193">
        <f>IF(ISERROR(K1092),0,K1092)</f>
        <v>0</v>
      </c>
      <c r="O1092" s="192">
        <f>IF(N1092&lt;0.00001,O1090,N1092)</f>
        <v>0</v>
      </c>
      <c r="P1092" s="192">
        <f>IF(Q1092&lt;0.00001,P1090,Q1092)</f>
        <v>0</v>
      </c>
      <c r="Q1092" s="21">
        <f>IF(ISERROR(J1092),0,J1092)</f>
        <v>0</v>
      </c>
    </row>
    <row r="1093" spans="6:17" x14ac:dyDescent="0.2">
      <c r="F1093" s="1"/>
      <c r="G1093" s="507"/>
      <c r="H1093" s="14"/>
      <c r="I1093" s="1"/>
      <c r="J1093" s="147"/>
      <c r="K1093" s="193"/>
      <c r="L1093" s="1"/>
      <c r="M1093" s="1"/>
      <c r="N1093" s="193"/>
      <c r="O1093" s="35"/>
      <c r="P1093" s="1"/>
      <c r="Q1093" s="21"/>
    </row>
    <row r="1094" spans="6:17" x14ac:dyDescent="0.2">
      <c r="F1094" s="1"/>
      <c r="G1094" s="507"/>
      <c r="H1094" s="15" t="e">
        <v>#N/A</v>
      </c>
      <c r="I1094" s="1"/>
      <c r="J1094" s="15" t="e">
        <v>#N/A</v>
      </c>
      <c r="K1094" s="193" t="e">
        <f>J1094/L1094</f>
        <v>#N/A</v>
      </c>
      <c r="L1094" s="508" t="s">
        <v>278</v>
      </c>
      <c r="M1094" s="508"/>
      <c r="N1094" s="193">
        <f>IF(ISERROR(K1094),0,K1094)</f>
        <v>0</v>
      </c>
      <c r="O1094" s="192">
        <f>IF(N1094&lt;0.00001,O1092,N1094)</f>
        <v>0</v>
      </c>
      <c r="P1094" s="192">
        <f>IF(Q1094&lt;0.00001,P1092,Q1094)</f>
        <v>0</v>
      </c>
      <c r="Q1094" s="21">
        <f>IF(ISERROR(J1094),0,J1094)</f>
        <v>0</v>
      </c>
    </row>
    <row r="1095" spans="6:17" x14ac:dyDescent="0.2">
      <c r="F1095" s="1"/>
      <c r="G1095" s="1"/>
      <c r="H1095" s="14"/>
      <c r="I1095" s="1"/>
      <c r="J1095" s="147"/>
      <c r="K1095" s="1"/>
      <c r="L1095" s="1"/>
      <c r="M1095" s="1"/>
      <c r="N1095" s="1"/>
      <c r="O1095" s="6"/>
      <c r="P1095" s="1"/>
    </row>
    <row r="1096" spans="6:17" x14ac:dyDescent="0.2">
      <c r="F1096" s="1"/>
      <c r="G1096" s="231" t="s">
        <v>275</v>
      </c>
      <c r="H1096" s="179" t="e">
        <f>VLOOKUP(G1063,Data!$A$3:$BE$35,10,FALSE)</f>
        <v>#VALUE!</v>
      </c>
      <c r="I1096" s="232" t="s">
        <v>274</v>
      </c>
      <c r="J1096" s="181">
        <f>VLOOKUP(G1063,Data!$A$3:$BE$35,14,FALSE)</f>
        <v>0</v>
      </c>
      <c r="K1096" s="1"/>
      <c r="L1096" s="321"/>
      <c r="M1096" s="321"/>
      <c r="N1096" s="321"/>
      <c r="O1096" s="321"/>
      <c r="P1096" s="1"/>
    </row>
    <row r="1097" spans="6:17" x14ac:dyDescent="0.2">
      <c r="F1097" s="1"/>
      <c r="G1097" s="1"/>
      <c r="H1097" s="1"/>
      <c r="I1097" s="1"/>
      <c r="J1097" s="147"/>
      <c r="K1097" s="1"/>
      <c r="L1097" s="1"/>
      <c r="M1097" s="1"/>
      <c r="N1097" s="1"/>
      <c r="O1097" s="1"/>
      <c r="P1097" s="1"/>
    </row>
    <row r="1098" spans="6:17" x14ac:dyDescent="0.2">
      <c r="F1098" s="1"/>
      <c r="G1098" s="1"/>
      <c r="H1098" s="1"/>
      <c r="I1098" s="1"/>
      <c r="J1098" s="147"/>
      <c r="K1098" s="1"/>
      <c r="L1098" s="1"/>
      <c r="M1098" s="1"/>
      <c r="N1098" s="1"/>
      <c r="O1098" s="1"/>
      <c r="P1098" s="1"/>
    </row>
    <row r="1099" spans="6:17" x14ac:dyDescent="0.2">
      <c r="F1099" s="1"/>
      <c r="G1099" s="1"/>
      <c r="H1099" s="14"/>
      <c r="I1099" s="1"/>
      <c r="J1099" s="1"/>
      <c r="K1099" s="1"/>
      <c r="L1099" s="1"/>
      <c r="M1099" s="1"/>
      <c r="N1099" s="1"/>
      <c r="O1099" s="1"/>
      <c r="P1099" s="1"/>
    </row>
    <row r="1100" spans="6:17" ht="14.25" x14ac:dyDescent="0.2">
      <c r="F1100" s="1"/>
      <c r="G1100" s="1"/>
      <c r="H1100" s="35">
        <f>P1094</f>
        <v>0</v>
      </c>
      <c r="I1100" s="6" t="s">
        <v>109</v>
      </c>
      <c r="J1100" s="187">
        <f ca="1">TODAY()</f>
        <v>42845</v>
      </c>
      <c r="K1100" s="505" t="e">
        <f>VLOOKUP(G1063,Data!$A$3:$BE$35,53,FALSE)</f>
        <v>#DIV/0!</v>
      </c>
      <c r="L1100" s="506"/>
      <c r="M1100" s="506"/>
      <c r="N1100" s="8"/>
      <c r="O1100" s="1"/>
      <c r="P1100" s="1"/>
    </row>
    <row r="1101" spans="6:17" ht="14.25" x14ac:dyDescent="0.2">
      <c r="F1101" s="1"/>
      <c r="G1101" s="1"/>
      <c r="H1101" s="1"/>
      <c r="I1101" s="1"/>
      <c r="J1101" s="187"/>
      <c r="K1101" s="138" t="e">
        <f>K1100</f>
        <v>#DIV/0!</v>
      </c>
      <c r="L1101" s="1"/>
      <c r="M1101" s="1"/>
      <c r="N1101" s="8"/>
      <c r="O1101" s="1"/>
      <c r="P1101" s="1"/>
    </row>
    <row r="1102" spans="6:17" ht="14.25" x14ac:dyDescent="0.2">
      <c r="F1102" s="1"/>
      <c r="G1102" s="1"/>
      <c r="H1102" s="305">
        <f>O1094</f>
        <v>0</v>
      </c>
      <c r="I1102" s="6" t="s">
        <v>101</v>
      </c>
      <c r="J1102" s="187">
        <f ca="1">TODAY()</f>
        <v>42845</v>
      </c>
      <c r="K1102" s="510" t="str">
        <f>VLOOKUP(H1102,$AV$8:$AW$311,2,TRUE)</f>
        <v>(no data)</v>
      </c>
      <c r="L1102" s="510"/>
      <c r="M1102" s="510"/>
      <c r="N1102" s="8"/>
      <c r="O1102" s="6"/>
      <c r="P1102" s="1"/>
    </row>
    <row r="1103" spans="6:17" x14ac:dyDescent="0.2">
      <c r="F1103" s="1"/>
      <c r="G1103" s="6"/>
      <c r="H1103" s="1"/>
      <c r="I1103" s="1"/>
      <c r="J1103" s="1"/>
      <c r="K1103" s="1"/>
      <c r="L1103" s="1"/>
      <c r="M1103" s="1"/>
      <c r="N1103" s="1"/>
      <c r="O1103" s="35"/>
      <c r="P1103" s="1"/>
    </row>
    <row r="1104" spans="6:17" x14ac:dyDescent="0.2">
      <c r="F1104" s="1"/>
      <c r="G1104" s="1"/>
      <c r="H1104" s="1"/>
      <c r="I1104" s="1"/>
      <c r="J1104" s="1"/>
      <c r="K1104" s="1"/>
      <c r="L1104" s="1"/>
      <c r="M1104" s="1"/>
      <c r="N1104" s="1"/>
      <c r="O1104" s="6"/>
      <c r="P1104" s="1"/>
    </row>
    <row r="1106" spans="6:16" x14ac:dyDescent="0.2">
      <c r="F1106" s="1"/>
      <c r="G1106" s="12"/>
      <c r="H1106" s="1"/>
      <c r="I1106" s="1"/>
      <c r="J1106" s="1"/>
      <c r="K1106" s="1"/>
      <c r="L1106" s="1"/>
      <c r="M1106" s="1"/>
      <c r="N1106" s="1"/>
      <c r="O1106" s="1"/>
      <c r="P1106" s="8"/>
    </row>
    <row r="1107" spans="6:16" x14ac:dyDescent="0.2">
      <c r="F1107" s="1"/>
      <c r="G1107" s="12"/>
      <c r="H1107" s="1"/>
      <c r="I1107" s="1"/>
      <c r="J1107" s="1"/>
      <c r="K1107" s="1"/>
      <c r="L1107" s="1"/>
      <c r="M1107" s="1"/>
      <c r="N1107" s="1"/>
      <c r="O1107" s="1"/>
      <c r="P1107" s="8"/>
    </row>
    <row r="1108" spans="6:16" x14ac:dyDescent="0.2">
      <c r="F1108" s="1"/>
      <c r="G1108" s="456" t="str">
        <f>Data!BE21</f>
        <v>Result 8 - Please describe the intended result…</v>
      </c>
      <c r="H1108" s="456"/>
      <c r="I1108" s="456"/>
      <c r="J1108" s="456"/>
      <c r="K1108" s="456"/>
      <c r="L1108" s="456"/>
      <c r="M1108" s="456"/>
      <c r="N1108" s="456"/>
      <c r="O1108" s="456"/>
      <c r="P1108" s="8"/>
    </row>
    <row r="1109" spans="6:16" x14ac:dyDescent="0.2">
      <c r="F1109" s="1"/>
      <c r="G1109" s="456"/>
      <c r="H1109" s="456"/>
      <c r="I1109" s="456"/>
      <c r="J1109" s="456"/>
      <c r="K1109" s="456"/>
      <c r="L1109" s="456"/>
      <c r="M1109" s="456"/>
      <c r="N1109" s="456"/>
      <c r="O1109" s="456"/>
      <c r="P1109" s="8"/>
    </row>
    <row r="1110" spans="6:16" x14ac:dyDescent="0.2">
      <c r="F1110" s="1"/>
      <c r="G1110" s="456"/>
      <c r="H1110" s="456"/>
      <c r="I1110" s="456"/>
      <c r="J1110" s="456"/>
      <c r="K1110" s="456"/>
      <c r="L1110" s="456"/>
      <c r="M1110" s="456"/>
      <c r="N1110" s="456"/>
      <c r="O1110" s="456"/>
      <c r="P1110" s="8"/>
    </row>
    <row r="1111" spans="6:16" x14ac:dyDescent="0.2">
      <c r="F1111" s="1"/>
      <c r="G1111" s="1"/>
      <c r="H1111" s="1"/>
      <c r="I1111" s="1"/>
      <c r="J1111" s="1"/>
      <c r="K1111" s="1"/>
      <c r="L1111" s="1"/>
      <c r="M1111" s="1"/>
      <c r="N1111" s="1"/>
      <c r="O1111" s="1"/>
      <c r="P1111" s="8"/>
    </row>
    <row r="1112" spans="6:16" x14ac:dyDescent="0.2">
      <c r="F1112" s="1"/>
      <c r="G1112" s="100" t="s">
        <v>47</v>
      </c>
      <c r="H1112" s="491" t="str">
        <f>VLOOKUP(G1112,Data!$A$3:$B$35,2,FALSE)</f>
        <v>please provide a definition of the indicator…</v>
      </c>
      <c r="I1112" s="491"/>
      <c r="J1112" s="491"/>
      <c r="K1112" s="491"/>
      <c r="L1112" s="491"/>
      <c r="M1112" s="491"/>
      <c r="N1112" s="491"/>
      <c r="O1112" s="491"/>
      <c r="P1112" s="8"/>
    </row>
    <row r="1113" spans="6:16" x14ac:dyDescent="0.2">
      <c r="F1113" s="1"/>
      <c r="G1113" s="6"/>
      <c r="H1113" s="1"/>
      <c r="I1113" s="14"/>
      <c r="J1113" s="1"/>
      <c r="K1113" s="1"/>
      <c r="L1113" s="1"/>
      <c r="M1113" s="4"/>
      <c r="N1113" s="148"/>
      <c r="O1113" s="148"/>
      <c r="P1113" s="8"/>
    </row>
    <row r="1114" spans="6:16" x14ac:dyDescent="0.2">
      <c r="F1114" s="1"/>
      <c r="G1114" s="6"/>
      <c r="H1114" s="1" t="s">
        <v>223</v>
      </c>
      <c r="I1114" s="185">
        <f>VLOOKUP(G1112,Data!$A$3:$BE$35,18,FALSE)</f>
        <v>0</v>
      </c>
      <c r="J1114" s="1"/>
      <c r="K1114" s="1"/>
      <c r="L1114" s="6"/>
      <c r="M1114" s="4"/>
      <c r="N1114" s="148"/>
      <c r="O1114" s="148"/>
      <c r="P1114" s="8"/>
    </row>
    <row r="1115" spans="6:16" x14ac:dyDescent="0.2">
      <c r="F1115" s="1"/>
      <c r="G1115" s="6"/>
      <c r="H1115" s="1"/>
      <c r="I1115" s="14"/>
      <c r="J1115" s="1"/>
      <c r="K1115" s="1"/>
      <c r="L1115" s="1"/>
      <c r="M1115" s="1"/>
      <c r="N1115" s="147"/>
      <c r="O1115" s="147"/>
      <c r="P1115" s="8"/>
    </row>
    <row r="1116" spans="6:16" x14ac:dyDescent="0.2">
      <c r="F1116" s="1"/>
      <c r="G1116" s="6"/>
      <c r="H1116" s="1" t="s">
        <v>224</v>
      </c>
      <c r="I1116" s="14"/>
      <c r="J1116" s="156" t="str">
        <f>VLOOKUP(G1112,Data!$A$3:$BE$35,20,FALSE)</f>
        <v>Please Select</v>
      </c>
      <c r="K1116" s="1"/>
      <c r="L1116" s="1"/>
      <c r="M1116" s="321"/>
      <c r="N1116" s="321"/>
      <c r="O1116" s="147"/>
      <c r="P1116" s="8"/>
    </row>
    <row r="1117" spans="6:16" x14ac:dyDescent="0.2">
      <c r="F1117" s="1"/>
      <c r="G1117" s="6"/>
      <c r="H1117" s="1"/>
      <c r="I1117" s="14"/>
      <c r="J1117" s="1"/>
      <c r="K1117" s="1"/>
      <c r="L1117" s="1"/>
      <c r="M1117" s="1"/>
      <c r="N1117" s="147"/>
      <c r="O1117" s="147"/>
      <c r="P1117" s="8"/>
    </row>
    <row r="1118" spans="6:16" x14ac:dyDescent="0.2">
      <c r="F1118" s="1"/>
      <c r="G1118" s="6"/>
      <c r="H1118" s="1" t="s">
        <v>269</v>
      </c>
      <c r="I1118" s="1"/>
      <c r="J1118" s="1"/>
      <c r="K1118" s="185">
        <f>VLOOKUP(G1112,Data!$A$3:$BE$35,19,FALSE)</f>
        <v>0</v>
      </c>
      <c r="L1118" s="1"/>
      <c r="M1118" s="1"/>
      <c r="N1118" s="147"/>
      <c r="O1118" s="147"/>
      <c r="P1118" s="8"/>
    </row>
    <row r="1119" spans="6:16" x14ac:dyDescent="0.2">
      <c r="F1119" s="1"/>
      <c r="G1119" s="6"/>
      <c r="H1119" s="1"/>
      <c r="I1119" s="14"/>
      <c r="J1119" s="1"/>
      <c r="K1119" s="1"/>
      <c r="L1119" s="1"/>
      <c r="M1119" s="1"/>
      <c r="N1119" s="147"/>
      <c r="O1119" s="147"/>
      <c r="P1119" s="8"/>
    </row>
    <row r="1120" spans="6:16" x14ac:dyDescent="0.2">
      <c r="F1120" s="1"/>
      <c r="G1120" s="6"/>
      <c r="H1120" s="1" t="s">
        <v>272</v>
      </c>
      <c r="I1120" s="14"/>
      <c r="J1120" s="29" t="s">
        <v>190</v>
      </c>
      <c r="K1120" s="1"/>
      <c r="L1120" s="1"/>
      <c r="M1120" s="1"/>
      <c r="N1120" s="147"/>
      <c r="O1120" s="147"/>
      <c r="P1120" s="8"/>
    </row>
    <row r="1121" spans="6:17" x14ac:dyDescent="0.2">
      <c r="F1121" s="1"/>
      <c r="G1121" s="6"/>
      <c r="H1121" s="182" t="s">
        <v>14</v>
      </c>
      <c r="I1121" s="180"/>
      <c r="J1121" s="182" t="s">
        <v>276</v>
      </c>
      <c r="K1121" s="12"/>
      <c r="L1121" s="503" t="s">
        <v>277</v>
      </c>
      <c r="M1121" s="503"/>
      <c r="N1121" s="147"/>
      <c r="O1121" s="147"/>
      <c r="P1121" s="8"/>
    </row>
    <row r="1122" spans="6:17" x14ac:dyDescent="0.2">
      <c r="F1122" s="1"/>
      <c r="G1122" s="6"/>
      <c r="H1122" s="1"/>
      <c r="I1122" s="14"/>
      <c r="J1122" s="1"/>
      <c r="K1122" s="1"/>
      <c r="L1122" s="1"/>
      <c r="M1122" s="1"/>
      <c r="N1122" s="147"/>
      <c r="O1122" s="147"/>
      <c r="P1122" s="8"/>
    </row>
    <row r="1123" spans="6:17" x14ac:dyDescent="0.2">
      <c r="F1123" s="1"/>
      <c r="G1123" s="231" t="s">
        <v>281</v>
      </c>
      <c r="H1123" s="179" t="str">
        <f>VLOOKUP(G1112,Data!$A$3:$BE$35,8,FALSE)</f>
        <v>(dd.mm.yyyy)</v>
      </c>
      <c r="I1123" s="232" t="s">
        <v>280</v>
      </c>
      <c r="J1123" s="181">
        <f>VLOOKUP(G1112,Data!$A$3:$BE$35,13,FALSE)</f>
        <v>0</v>
      </c>
      <c r="K1123" s="1"/>
      <c r="L1123" s="502" t="s">
        <v>284</v>
      </c>
      <c r="M1123" s="502"/>
      <c r="N1123" s="36"/>
      <c r="O1123" s="36"/>
      <c r="P1123" s="8"/>
    </row>
    <row r="1124" spans="6:17" x14ac:dyDescent="0.2">
      <c r="F1124" s="1"/>
      <c r="G1124" s="507" t="s">
        <v>100</v>
      </c>
      <c r="H1124" s="147"/>
      <c r="I1124" s="14"/>
      <c r="J1124" s="1"/>
      <c r="K1124" s="1"/>
      <c r="L1124" s="1"/>
      <c r="M1124" s="1"/>
      <c r="N1124" s="175"/>
      <c r="O1124" s="175"/>
      <c r="P1124" s="8"/>
    </row>
    <row r="1125" spans="6:17" x14ac:dyDescent="0.2">
      <c r="F1125" s="1"/>
      <c r="G1125" s="507"/>
      <c r="H1125" s="15" t="e">
        <v>#N/A</v>
      </c>
      <c r="I1125" s="1"/>
      <c r="J1125" s="15" t="e">
        <v>#N/A</v>
      </c>
      <c r="K1125" s="193" t="e">
        <f>J1125/L1125</f>
        <v>#N/A</v>
      </c>
      <c r="L1125" s="508" t="s">
        <v>278</v>
      </c>
      <c r="M1125" s="508"/>
      <c r="N1125" s="193">
        <f>IF(ISERROR(K1125),0,K1125)</f>
        <v>0</v>
      </c>
      <c r="O1125" s="192">
        <f>N1125</f>
        <v>0</v>
      </c>
      <c r="P1125" s="192">
        <f>Q1125</f>
        <v>0</v>
      </c>
      <c r="Q1125" s="21">
        <f>IF(ISERROR(J1125),0,J1125)</f>
        <v>0</v>
      </c>
    </row>
    <row r="1126" spans="6:17" x14ac:dyDescent="0.2">
      <c r="F1126" s="1"/>
      <c r="G1126" s="507"/>
      <c r="H1126" s="147"/>
      <c r="I1126" s="1"/>
      <c r="J1126" s="1"/>
      <c r="K1126" s="193"/>
      <c r="L1126" s="1"/>
      <c r="M1126" s="1"/>
      <c r="N1126" s="193"/>
      <c r="O1126" s="192"/>
      <c r="P1126" s="8"/>
      <c r="Q1126" s="21"/>
    </row>
    <row r="1127" spans="6:17" x14ac:dyDescent="0.2">
      <c r="F1127" s="1"/>
      <c r="G1127" s="507"/>
      <c r="H1127" s="15" t="e">
        <v>#N/A</v>
      </c>
      <c r="I1127" s="1"/>
      <c r="J1127" s="15" t="e">
        <v>#N/A</v>
      </c>
      <c r="K1127" s="193" t="e">
        <f>J1127/L1127</f>
        <v>#N/A</v>
      </c>
      <c r="L1127" s="508" t="s">
        <v>278</v>
      </c>
      <c r="M1127" s="508"/>
      <c r="N1127" s="193">
        <f>IF(ISERROR(K1127),0,K1127)</f>
        <v>0</v>
      </c>
      <c r="O1127" s="35">
        <f>IF(N1127&lt;0.00001,O1125,N1127)</f>
        <v>0</v>
      </c>
      <c r="P1127" s="192">
        <f>IF(Q1127&lt;0.00001,P1125,Q1127)</f>
        <v>0</v>
      </c>
      <c r="Q1127" s="21">
        <f>IF(ISERROR(J1127),0,J1127)</f>
        <v>0</v>
      </c>
    </row>
    <row r="1128" spans="6:17" x14ac:dyDescent="0.2">
      <c r="F1128" s="1"/>
      <c r="G1128" s="507"/>
      <c r="H1128" s="147"/>
      <c r="I1128" s="1"/>
      <c r="J1128" s="1"/>
      <c r="K1128" s="193"/>
      <c r="L1128" s="1"/>
      <c r="M1128" s="1"/>
      <c r="N1128" s="193"/>
      <c r="O1128" s="192"/>
      <c r="P1128" s="8"/>
      <c r="Q1128" s="21"/>
    </row>
    <row r="1129" spans="6:17" x14ac:dyDescent="0.2">
      <c r="F1129" s="1"/>
      <c r="G1129" s="507"/>
      <c r="H1129" s="15" t="e">
        <v>#N/A</v>
      </c>
      <c r="I1129" s="1"/>
      <c r="J1129" s="15" t="e">
        <v>#N/A</v>
      </c>
      <c r="K1129" s="193" t="e">
        <f>J1129/L1129</f>
        <v>#N/A</v>
      </c>
      <c r="L1129" s="508" t="s">
        <v>278</v>
      </c>
      <c r="M1129" s="508"/>
      <c r="N1129" s="193">
        <f>IF(ISERROR(K1129),0,K1129)</f>
        <v>0</v>
      </c>
      <c r="O1129" s="192">
        <f>IF(N1129&lt;0.00001,O1127,N1129)</f>
        <v>0</v>
      </c>
      <c r="P1129" s="192">
        <f>IF(Q1129&lt;0.00001,P1127,Q1129)</f>
        <v>0</v>
      </c>
      <c r="Q1129" s="21">
        <f>IF(ISERROR(J1129),0,J1129)</f>
        <v>0</v>
      </c>
    </row>
    <row r="1130" spans="6:17" x14ac:dyDescent="0.2">
      <c r="F1130" s="1"/>
      <c r="G1130" s="507"/>
      <c r="H1130" s="147"/>
      <c r="I1130" s="1"/>
      <c r="J1130" s="1"/>
      <c r="K1130" s="193"/>
      <c r="L1130" s="1"/>
      <c r="M1130" s="1"/>
      <c r="N1130" s="193"/>
      <c r="O1130" s="35"/>
      <c r="P1130" s="8"/>
      <c r="Q1130" s="21"/>
    </row>
    <row r="1131" spans="6:17" x14ac:dyDescent="0.2">
      <c r="F1131" s="1"/>
      <c r="G1131" s="507"/>
      <c r="H1131" s="15" t="e">
        <v>#N/A</v>
      </c>
      <c r="I1131" s="1"/>
      <c r="J1131" s="15" t="e">
        <v>#N/A</v>
      </c>
      <c r="K1131" s="193" t="e">
        <f>J1131/L1131</f>
        <v>#N/A</v>
      </c>
      <c r="L1131" s="508" t="s">
        <v>278</v>
      </c>
      <c r="M1131" s="508"/>
      <c r="N1131" s="193">
        <f>IF(ISERROR(K1131),0,K1131)</f>
        <v>0</v>
      </c>
      <c r="O1131" s="192">
        <f>IF(N1131&lt;0.00001,O1129,N1131)</f>
        <v>0</v>
      </c>
      <c r="P1131" s="192">
        <f>IF(Q1131&lt;0.00001,P1129,Q1131)</f>
        <v>0</v>
      </c>
      <c r="Q1131" s="21">
        <f>IF(ISERROR(J1131),0,J1131)</f>
        <v>0</v>
      </c>
    </row>
    <row r="1132" spans="6:17" x14ac:dyDescent="0.2">
      <c r="F1132" s="1"/>
      <c r="G1132" s="507"/>
      <c r="H1132" s="14"/>
      <c r="I1132" s="1"/>
      <c r="J1132" s="147"/>
      <c r="K1132" s="193"/>
      <c r="L1132" s="1"/>
      <c r="M1132" s="1"/>
      <c r="N1132" s="193"/>
      <c r="O1132" s="192"/>
      <c r="P1132" s="8"/>
      <c r="Q1132" s="21"/>
    </row>
    <row r="1133" spans="6:17" x14ac:dyDescent="0.2">
      <c r="F1133" s="1"/>
      <c r="G1133" s="507"/>
      <c r="H1133" s="15" t="e">
        <v>#N/A</v>
      </c>
      <c r="I1133" s="1"/>
      <c r="J1133" s="15" t="e">
        <v>#N/A</v>
      </c>
      <c r="K1133" s="193" t="e">
        <f>J1133/L1133</f>
        <v>#N/A</v>
      </c>
      <c r="L1133" s="508" t="s">
        <v>278</v>
      </c>
      <c r="M1133" s="508"/>
      <c r="N1133" s="193">
        <f>IF(ISERROR(K1133),0,K1133)</f>
        <v>0</v>
      </c>
      <c r="O1133" s="35">
        <f>IF(N1133&lt;0.00001,O1131,N1133)</f>
        <v>0</v>
      </c>
      <c r="P1133" s="192">
        <f>IF(Q1133&lt;0.00001,P1131,Q1133)</f>
        <v>0</v>
      </c>
      <c r="Q1133" s="21">
        <f>IF(ISERROR(J1133),0,J1133)</f>
        <v>0</v>
      </c>
    </row>
    <row r="1134" spans="6:17" x14ac:dyDescent="0.2">
      <c r="F1134" s="1"/>
      <c r="G1134" s="507"/>
      <c r="H1134" s="14"/>
      <c r="I1134" s="1"/>
      <c r="J1134" s="147"/>
      <c r="K1134" s="193"/>
      <c r="L1134" s="1"/>
      <c r="M1134" s="1"/>
      <c r="N1134" s="193"/>
      <c r="O1134" s="192"/>
      <c r="P1134" s="1"/>
      <c r="Q1134" s="21"/>
    </row>
    <row r="1135" spans="6:17" x14ac:dyDescent="0.2">
      <c r="F1135" s="1"/>
      <c r="G1135" s="507"/>
      <c r="H1135" s="15" t="e">
        <v>#N/A</v>
      </c>
      <c r="I1135" s="1"/>
      <c r="J1135" s="15" t="e">
        <v>#N/A</v>
      </c>
      <c r="K1135" s="193" t="e">
        <f>J1135/L1135</f>
        <v>#N/A</v>
      </c>
      <c r="L1135" s="508" t="s">
        <v>278</v>
      </c>
      <c r="M1135" s="508"/>
      <c r="N1135" s="193">
        <f>IF(ISERROR(K1135),0,K1135)</f>
        <v>0</v>
      </c>
      <c r="O1135" s="192">
        <f>IF(N1135&lt;0.00001,O1133,N1135)</f>
        <v>0</v>
      </c>
      <c r="P1135" s="192">
        <f>IF(Q1135&lt;0.00001,P1133,Q1135)</f>
        <v>0</v>
      </c>
      <c r="Q1135" s="21">
        <f>IF(ISERROR(J1135),0,J1135)</f>
        <v>0</v>
      </c>
    </row>
    <row r="1136" spans="6:17" x14ac:dyDescent="0.2">
      <c r="F1136" s="1"/>
      <c r="G1136" s="507"/>
      <c r="H1136" s="14"/>
      <c r="I1136" s="1"/>
      <c r="J1136" s="147"/>
      <c r="K1136" s="193"/>
      <c r="L1136" s="1"/>
      <c r="M1136" s="1"/>
      <c r="N1136" s="193"/>
      <c r="O1136" s="35"/>
      <c r="P1136" s="1"/>
      <c r="Q1136" s="21"/>
    </row>
    <row r="1137" spans="6:17" x14ac:dyDescent="0.2">
      <c r="F1137" s="1"/>
      <c r="G1137" s="507"/>
      <c r="H1137" s="15" t="e">
        <v>#N/A</v>
      </c>
      <c r="I1137" s="1"/>
      <c r="J1137" s="15" t="e">
        <v>#N/A</v>
      </c>
      <c r="K1137" s="193" t="e">
        <f>J1137/L1137</f>
        <v>#N/A</v>
      </c>
      <c r="L1137" s="508" t="s">
        <v>278</v>
      </c>
      <c r="M1137" s="508"/>
      <c r="N1137" s="193">
        <f>IF(ISERROR(K1137),0,K1137)</f>
        <v>0</v>
      </c>
      <c r="O1137" s="192">
        <f>IF(N1137&lt;0.00001,O1135,N1137)</f>
        <v>0</v>
      </c>
      <c r="P1137" s="192">
        <f>IF(Q1137&lt;0.00001,P1135,Q1137)</f>
        <v>0</v>
      </c>
      <c r="Q1137" s="21">
        <f>IF(ISERROR(J1137),0,J1137)</f>
        <v>0</v>
      </c>
    </row>
    <row r="1138" spans="6:17" x14ac:dyDescent="0.2">
      <c r="F1138" s="1"/>
      <c r="G1138" s="507"/>
      <c r="H1138" s="14"/>
      <c r="I1138" s="1"/>
      <c r="J1138" s="147"/>
      <c r="K1138" s="193"/>
      <c r="L1138" s="1"/>
      <c r="M1138" s="1"/>
      <c r="N1138" s="193"/>
      <c r="O1138" s="192"/>
      <c r="P1138" s="1"/>
      <c r="Q1138" s="21"/>
    </row>
    <row r="1139" spans="6:17" x14ac:dyDescent="0.2">
      <c r="F1139" s="1"/>
      <c r="G1139" s="507"/>
      <c r="H1139" s="15" t="e">
        <v>#N/A</v>
      </c>
      <c r="I1139" s="1"/>
      <c r="J1139" s="15" t="e">
        <v>#N/A</v>
      </c>
      <c r="K1139" s="193" t="e">
        <f>J1139/L1139</f>
        <v>#N/A</v>
      </c>
      <c r="L1139" s="508" t="s">
        <v>278</v>
      </c>
      <c r="M1139" s="508"/>
      <c r="N1139" s="193">
        <f>IF(ISERROR(K1139),0,K1139)</f>
        <v>0</v>
      </c>
      <c r="O1139" s="35">
        <f>IF(N1139&lt;0.00001,O1137,N1139)</f>
        <v>0</v>
      </c>
      <c r="P1139" s="192">
        <f>IF(Q1139&lt;0.00001,P1137,Q1139)</f>
        <v>0</v>
      </c>
      <c r="Q1139" s="21">
        <f>IF(ISERROR(J1139),0,J1139)</f>
        <v>0</v>
      </c>
    </row>
    <row r="1140" spans="6:17" x14ac:dyDescent="0.2">
      <c r="F1140" s="1"/>
      <c r="G1140" s="507"/>
      <c r="H1140" s="14"/>
      <c r="I1140" s="1"/>
      <c r="J1140" s="147"/>
      <c r="K1140" s="193"/>
      <c r="L1140" s="1"/>
      <c r="M1140" s="1"/>
      <c r="N1140" s="193"/>
      <c r="O1140" s="192"/>
      <c r="P1140" s="1"/>
      <c r="Q1140" s="21"/>
    </row>
    <row r="1141" spans="6:17" x14ac:dyDescent="0.2">
      <c r="F1141" s="1"/>
      <c r="G1141" s="507"/>
      <c r="H1141" s="15" t="e">
        <v>#N/A</v>
      </c>
      <c r="I1141" s="1"/>
      <c r="J1141" s="15" t="e">
        <v>#N/A</v>
      </c>
      <c r="K1141" s="193" t="e">
        <f>J1141/L1141</f>
        <v>#N/A</v>
      </c>
      <c r="L1141" s="508" t="s">
        <v>278</v>
      </c>
      <c r="M1141" s="508"/>
      <c r="N1141" s="193">
        <f>IF(ISERROR(K1141),0,K1141)</f>
        <v>0</v>
      </c>
      <c r="O1141" s="192">
        <f>IF(N1141&lt;0.00001,O1139,N1141)</f>
        <v>0</v>
      </c>
      <c r="P1141" s="192">
        <f>IF(Q1141&lt;0.00001,P1139,Q1141)</f>
        <v>0</v>
      </c>
      <c r="Q1141" s="21">
        <f>IF(ISERROR(J1141),0,J1141)</f>
        <v>0</v>
      </c>
    </row>
    <row r="1142" spans="6:17" x14ac:dyDescent="0.2">
      <c r="F1142" s="1"/>
      <c r="G1142" s="507"/>
      <c r="H1142" s="14"/>
      <c r="I1142" s="1"/>
      <c r="J1142" s="147"/>
      <c r="K1142" s="193"/>
      <c r="L1142" s="1"/>
      <c r="M1142" s="1"/>
      <c r="N1142" s="193"/>
      <c r="O1142" s="35"/>
      <c r="P1142" s="1"/>
      <c r="Q1142" s="21"/>
    </row>
    <row r="1143" spans="6:17" x14ac:dyDescent="0.2">
      <c r="F1143" s="1"/>
      <c r="G1143" s="507"/>
      <c r="H1143" s="15" t="e">
        <v>#N/A</v>
      </c>
      <c r="I1143" s="1"/>
      <c r="J1143" s="15" t="e">
        <v>#N/A</v>
      </c>
      <c r="K1143" s="193" t="e">
        <f>J1143/L1143</f>
        <v>#N/A</v>
      </c>
      <c r="L1143" s="508" t="s">
        <v>278</v>
      </c>
      <c r="M1143" s="508"/>
      <c r="N1143" s="193">
        <f>IF(ISERROR(K1143),0,K1143)</f>
        <v>0</v>
      </c>
      <c r="O1143" s="192">
        <f>IF(N1143&lt;0.00001,O1141,N1143)</f>
        <v>0</v>
      </c>
      <c r="P1143" s="192">
        <f>IF(Q1143&lt;0.00001,P1141,Q1143)</f>
        <v>0</v>
      </c>
      <c r="Q1143" s="21">
        <f>IF(ISERROR(J1143),0,J1143)</f>
        <v>0</v>
      </c>
    </row>
    <row r="1144" spans="6:17" x14ac:dyDescent="0.2">
      <c r="F1144" s="1"/>
      <c r="G1144" s="1"/>
      <c r="H1144" s="14"/>
      <c r="I1144" s="1"/>
      <c r="J1144" s="147"/>
      <c r="K1144" s="1"/>
      <c r="L1144" s="1"/>
      <c r="M1144" s="1"/>
      <c r="N1144" s="1"/>
      <c r="O1144" s="6"/>
      <c r="P1144" s="1"/>
    </row>
    <row r="1145" spans="6:17" x14ac:dyDescent="0.2">
      <c r="F1145" s="1"/>
      <c r="G1145" s="231" t="s">
        <v>275</v>
      </c>
      <c r="H1145" s="179" t="e">
        <f>VLOOKUP(G1112,Data!$A$3:$BE$35,10,FALSE)</f>
        <v>#VALUE!</v>
      </c>
      <c r="I1145" s="232" t="s">
        <v>274</v>
      </c>
      <c r="J1145" s="181">
        <f>VLOOKUP(G1112,Data!$A$3:$BE$35,14,FALSE)</f>
        <v>0</v>
      </c>
      <c r="K1145" s="1"/>
      <c r="L1145" s="321"/>
      <c r="M1145" s="321"/>
      <c r="N1145" s="321"/>
      <c r="O1145" s="321"/>
      <c r="P1145" s="1"/>
    </row>
    <row r="1146" spans="6:17" x14ac:dyDescent="0.2">
      <c r="F1146" s="1"/>
      <c r="G1146" s="1"/>
      <c r="H1146" s="1"/>
      <c r="I1146" s="1"/>
      <c r="J1146" s="147"/>
      <c r="K1146" s="1"/>
      <c r="L1146" s="1"/>
      <c r="M1146" s="1"/>
      <c r="N1146" s="1"/>
      <c r="O1146" s="1"/>
      <c r="P1146" s="1"/>
    </row>
    <row r="1147" spans="6:17" x14ac:dyDescent="0.2">
      <c r="F1147" s="1"/>
      <c r="G1147" s="1"/>
      <c r="H1147" s="1"/>
      <c r="I1147" s="1"/>
      <c r="J1147" s="147"/>
      <c r="K1147" s="1"/>
      <c r="L1147" s="1"/>
      <c r="M1147" s="1"/>
      <c r="N1147" s="1"/>
      <c r="O1147" s="1"/>
      <c r="P1147" s="1"/>
    </row>
    <row r="1148" spans="6:17" x14ac:dyDescent="0.2">
      <c r="F1148" s="1"/>
      <c r="G1148" s="1"/>
      <c r="H1148" s="14"/>
      <c r="I1148" s="1"/>
      <c r="J1148" s="1"/>
      <c r="K1148" s="1"/>
      <c r="L1148" s="1"/>
      <c r="M1148" s="1"/>
      <c r="N1148" s="1"/>
      <c r="O1148" s="1"/>
      <c r="P1148" s="1"/>
    </row>
    <row r="1149" spans="6:17" ht="14.25" x14ac:dyDescent="0.2">
      <c r="F1149" s="1"/>
      <c r="G1149" s="1"/>
      <c r="H1149" s="35">
        <f>P1143</f>
        <v>0</v>
      </c>
      <c r="I1149" s="6" t="s">
        <v>109</v>
      </c>
      <c r="J1149" s="187">
        <f ca="1">TODAY()</f>
        <v>42845</v>
      </c>
      <c r="K1149" s="505" t="e">
        <f>VLOOKUP(G1112,Data!$A$3:$BE$35,53,FALSE)</f>
        <v>#DIV/0!</v>
      </c>
      <c r="L1149" s="506"/>
      <c r="M1149" s="506"/>
      <c r="N1149" s="8"/>
      <c r="O1149" s="1"/>
      <c r="P1149" s="1"/>
    </row>
    <row r="1150" spans="6:17" ht="14.25" x14ac:dyDescent="0.2">
      <c r="F1150" s="1"/>
      <c r="G1150" s="1"/>
      <c r="H1150" s="1"/>
      <c r="I1150" s="1"/>
      <c r="J1150" s="187"/>
      <c r="K1150" s="138" t="e">
        <f>K1149</f>
        <v>#DIV/0!</v>
      </c>
      <c r="L1150" s="1"/>
      <c r="M1150" s="1"/>
      <c r="N1150" s="8"/>
      <c r="O1150" s="1"/>
      <c r="P1150" s="1"/>
    </row>
    <row r="1151" spans="6:17" ht="14.25" x14ac:dyDescent="0.2">
      <c r="F1151" s="1"/>
      <c r="G1151" s="1"/>
      <c r="H1151" s="305">
        <f>O1143</f>
        <v>0</v>
      </c>
      <c r="I1151" s="6" t="s">
        <v>101</v>
      </c>
      <c r="J1151" s="187">
        <f ca="1">TODAY()</f>
        <v>42845</v>
      </c>
      <c r="K1151" s="510" t="str">
        <f>VLOOKUP(H1151,$AV$8:$AW$311,2,TRUE)</f>
        <v>(no data)</v>
      </c>
      <c r="L1151" s="510"/>
      <c r="M1151" s="510"/>
      <c r="N1151" s="8"/>
      <c r="O1151" s="6"/>
      <c r="P1151" s="1"/>
    </row>
    <row r="1152" spans="6:17" x14ac:dyDescent="0.2">
      <c r="F1152" s="1"/>
      <c r="G1152" s="6"/>
      <c r="H1152" s="1"/>
      <c r="I1152" s="1"/>
      <c r="J1152" s="1"/>
      <c r="K1152" s="1"/>
      <c r="L1152" s="1"/>
      <c r="M1152" s="1"/>
      <c r="N1152" s="1"/>
      <c r="O1152" s="35"/>
      <c r="P1152" s="1"/>
    </row>
    <row r="1153" spans="6:16" x14ac:dyDescent="0.2">
      <c r="F1153" s="1"/>
      <c r="G1153" s="1"/>
      <c r="H1153" s="1"/>
      <c r="I1153" s="1"/>
      <c r="J1153" s="1"/>
      <c r="K1153" s="1"/>
      <c r="L1153" s="1"/>
      <c r="M1153" s="1"/>
      <c r="N1153" s="1"/>
      <c r="O1153" s="6"/>
      <c r="P1153" s="1"/>
    </row>
    <row r="1155" spans="6:16" x14ac:dyDescent="0.2">
      <c r="F1155" s="1"/>
      <c r="G1155" s="12"/>
      <c r="H1155" s="1"/>
      <c r="I1155" s="1"/>
      <c r="J1155" s="1"/>
      <c r="K1155" s="1"/>
      <c r="L1155" s="1"/>
      <c r="M1155" s="1"/>
      <c r="N1155" s="1"/>
      <c r="O1155" s="1"/>
      <c r="P1155" s="8"/>
    </row>
    <row r="1156" spans="6:16" x14ac:dyDescent="0.2">
      <c r="F1156" s="1"/>
      <c r="G1156" s="12"/>
      <c r="H1156" s="1"/>
      <c r="I1156" s="1"/>
      <c r="J1156" s="1"/>
      <c r="K1156" s="1"/>
      <c r="L1156" s="1"/>
      <c r="M1156" s="1"/>
      <c r="N1156" s="1"/>
      <c r="O1156" s="1"/>
      <c r="P1156" s="8"/>
    </row>
    <row r="1157" spans="6:16" x14ac:dyDescent="0.2">
      <c r="F1157" s="1"/>
      <c r="G1157" s="456" t="str">
        <f>Data!BE22</f>
        <v>Result 9 - Please describe the intended result…</v>
      </c>
      <c r="H1157" s="456"/>
      <c r="I1157" s="456"/>
      <c r="J1157" s="456"/>
      <c r="K1157" s="456"/>
      <c r="L1157" s="456"/>
      <c r="M1157" s="456"/>
      <c r="N1157" s="456"/>
      <c r="O1157" s="456"/>
      <c r="P1157" s="8"/>
    </row>
    <row r="1158" spans="6:16" x14ac:dyDescent="0.2">
      <c r="F1158" s="1"/>
      <c r="G1158" s="456"/>
      <c r="H1158" s="456"/>
      <c r="I1158" s="456"/>
      <c r="J1158" s="456"/>
      <c r="K1158" s="456"/>
      <c r="L1158" s="456"/>
      <c r="M1158" s="456"/>
      <c r="N1158" s="456"/>
      <c r="O1158" s="456"/>
      <c r="P1158" s="8"/>
    </row>
    <row r="1159" spans="6:16" x14ac:dyDescent="0.2">
      <c r="F1159" s="1"/>
      <c r="G1159" s="456"/>
      <c r="H1159" s="456"/>
      <c r="I1159" s="456"/>
      <c r="J1159" s="456"/>
      <c r="K1159" s="456"/>
      <c r="L1159" s="456"/>
      <c r="M1159" s="456"/>
      <c r="N1159" s="456"/>
      <c r="O1159" s="456"/>
      <c r="P1159" s="8"/>
    </row>
    <row r="1160" spans="6:16" x14ac:dyDescent="0.2">
      <c r="F1160" s="1"/>
      <c r="G1160" s="1"/>
      <c r="H1160" s="1"/>
      <c r="I1160" s="1"/>
      <c r="J1160" s="1"/>
      <c r="K1160" s="1"/>
      <c r="L1160" s="1"/>
      <c r="M1160" s="1"/>
      <c r="N1160" s="1"/>
      <c r="O1160" s="1"/>
      <c r="P1160" s="8"/>
    </row>
    <row r="1161" spans="6:16" x14ac:dyDescent="0.2">
      <c r="F1161" s="1"/>
      <c r="G1161" s="100" t="s">
        <v>48</v>
      </c>
      <c r="H1161" s="491" t="str">
        <f>VLOOKUP(G1161,Data!$A$3:$B$35,2,FALSE)</f>
        <v>please provide a definition of the indicator…</v>
      </c>
      <c r="I1161" s="491"/>
      <c r="J1161" s="491"/>
      <c r="K1161" s="491"/>
      <c r="L1161" s="491"/>
      <c r="M1161" s="491"/>
      <c r="N1161" s="491"/>
      <c r="O1161" s="491"/>
      <c r="P1161" s="8"/>
    </row>
    <row r="1162" spans="6:16" x14ac:dyDescent="0.2">
      <c r="F1162" s="1"/>
      <c r="G1162" s="6"/>
      <c r="H1162" s="1"/>
      <c r="I1162" s="14"/>
      <c r="J1162" s="1"/>
      <c r="K1162" s="1"/>
      <c r="L1162" s="1"/>
      <c r="M1162" s="4"/>
      <c r="N1162" s="148"/>
      <c r="O1162" s="148"/>
      <c r="P1162" s="8"/>
    </row>
    <row r="1163" spans="6:16" x14ac:dyDescent="0.2">
      <c r="F1163" s="1"/>
      <c r="G1163" s="6"/>
      <c r="H1163" s="1" t="s">
        <v>223</v>
      </c>
      <c r="I1163" s="185">
        <f>VLOOKUP(G1161,Data!$A$3:$BE$35,18,FALSE)</f>
        <v>0</v>
      </c>
      <c r="J1163" s="1"/>
      <c r="K1163" s="1"/>
      <c r="L1163" s="6"/>
      <c r="M1163" s="4"/>
      <c r="N1163" s="148"/>
      <c r="O1163" s="148"/>
      <c r="P1163" s="8"/>
    </row>
    <row r="1164" spans="6:16" x14ac:dyDescent="0.2">
      <c r="F1164" s="1"/>
      <c r="G1164" s="6"/>
      <c r="H1164" s="1"/>
      <c r="I1164" s="14"/>
      <c r="J1164" s="1"/>
      <c r="K1164" s="1"/>
      <c r="L1164" s="1"/>
      <c r="M1164" s="1"/>
      <c r="N1164" s="147"/>
      <c r="O1164" s="147"/>
      <c r="P1164" s="8"/>
    </row>
    <row r="1165" spans="6:16" x14ac:dyDescent="0.2">
      <c r="F1165" s="1"/>
      <c r="G1165" s="6"/>
      <c r="H1165" s="1" t="s">
        <v>224</v>
      </c>
      <c r="I1165" s="14"/>
      <c r="J1165" s="156" t="str">
        <f>VLOOKUP(G1161,Data!$A$3:$BE$35,20,FALSE)</f>
        <v>Please Select</v>
      </c>
      <c r="K1165" s="1"/>
      <c r="L1165" s="1"/>
      <c r="M1165" s="321"/>
      <c r="N1165" s="321"/>
      <c r="O1165" s="147"/>
      <c r="P1165" s="8"/>
    </row>
    <row r="1166" spans="6:16" x14ac:dyDescent="0.2">
      <c r="F1166" s="1"/>
      <c r="G1166" s="6"/>
      <c r="H1166" s="1"/>
      <c r="I1166" s="14"/>
      <c r="J1166" s="1"/>
      <c r="K1166" s="1"/>
      <c r="L1166" s="1"/>
      <c r="M1166" s="1"/>
      <c r="N1166" s="147"/>
      <c r="O1166" s="147"/>
      <c r="P1166" s="8"/>
    </row>
    <row r="1167" spans="6:16" x14ac:dyDescent="0.2">
      <c r="F1167" s="1"/>
      <c r="G1167" s="6"/>
      <c r="H1167" s="1" t="s">
        <v>269</v>
      </c>
      <c r="I1167" s="1"/>
      <c r="J1167" s="1"/>
      <c r="K1167" s="185">
        <f>VLOOKUP(G1161,Data!$A$3:$BE$35,19,FALSE)</f>
        <v>0</v>
      </c>
      <c r="L1167" s="1"/>
      <c r="M1167" s="1"/>
      <c r="N1167" s="147"/>
      <c r="O1167" s="147"/>
      <c r="P1167" s="8"/>
    </row>
    <row r="1168" spans="6:16" x14ac:dyDescent="0.2">
      <c r="F1168" s="1"/>
      <c r="G1168" s="6"/>
      <c r="H1168" s="1"/>
      <c r="I1168" s="14"/>
      <c r="J1168" s="1"/>
      <c r="K1168" s="1"/>
      <c r="L1168" s="1"/>
      <c r="M1168" s="1"/>
      <c r="N1168" s="147"/>
      <c r="O1168" s="147"/>
      <c r="P1168" s="8"/>
    </row>
    <row r="1169" spans="6:17" x14ac:dyDescent="0.2">
      <c r="F1169" s="1"/>
      <c r="G1169" s="6"/>
      <c r="H1169" s="1" t="s">
        <v>272</v>
      </c>
      <c r="I1169" s="14"/>
      <c r="J1169" s="29" t="s">
        <v>190</v>
      </c>
      <c r="K1169" s="1"/>
      <c r="L1169" s="1"/>
      <c r="M1169" s="1"/>
      <c r="N1169" s="147"/>
      <c r="O1169" s="147"/>
      <c r="P1169" s="8"/>
    </row>
    <row r="1170" spans="6:17" x14ac:dyDescent="0.2">
      <c r="F1170" s="1"/>
      <c r="G1170" s="6"/>
      <c r="H1170" s="182" t="s">
        <v>14</v>
      </c>
      <c r="I1170" s="180"/>
      <c r="J1170" s="182" t="s">
        <v>276</v>
      </c>
      <c r="K1170" s="12"/>
      <c r="L1170" s="503" t="s">
        <v>277</v>
      </c>
      <c r="M1170" s="503"/>
      <c r="N1170" s="147"/>
      <c r="O1170" s="147"/>
      <c r="P1170" s="8"/>
    </row>
    <row r="1171" spans="6:17" x14ac:dyDescent="0.2">
      <c r="F1171" s="1"/>
      <c r="G1171" s="6"/>
      <c r="H1171" s="1"/>
      <c r="I1171" s="14"/>
      <c r="J1171" s="1"/>
      <c r="K1171" s="1"/>
      <c r="L1171" s="1"/>
      <c r="M1171" s="1"/>
      <c r="N1171" s="147"/>
      <c r="O1171" s="147"/>
      <c r="P1171" s="8"/>
    </row>
    <row r="1172" spans="6:17" x14ac:dyDescent="0.2">
      <c r="F1172" s="1"/>
      <c r="G1172" s="231" t="s">
        <v>281</v>
      </c>
      <c r="H1172" s="179" t="str">
        <f>VLOOKUP(G1161,Data!$A$3:$BE$35,8,FALSE)</f>
        <v>(dd.mm.yyyy)</v>
      </c>
      <c r="I1172" s="232" t="s">
        <v>280</v>
      </c>
      <c r="J1172" s="181">
        <f>VLOOKUP(G1161,Data!$A$3:$BE$35,13,FALSE)</f>
        <v>0</v>
      </c>
      <c r="K1172" s="1"/>
      <c r="L1172" s="502" t="s">
        <v>284</v>
      </c>
      <c r="M1172" s="502"/>
      <c r="N1172" s="36"/>
      <c r="O1172" s="36"/>
      <c r="P1172" s="8"/>
    </row>
    <row r="1173" spans="6:17" x14ac:dyDescent="0.2">
      <c r="F1173" s="1"/>
      <c r="G1173" s="507" t="s">
        <v>100</v>
      </c>
      <c r="H1173" s="147"/>
      <c r="I1173" s="14"/>
      <c r="J1173" s="1"/>
      <c r="K1173" s="1"/>
      <c r="L1173" s="1"/>
      <c r="M1173" s="1"/>
      <c r="N1173" s="175"/>
      <c r="O1173" s="175"/>
      <c r="P1173" s="8"/>
    </row>
    <row r="1174" spans="6:17" x14ac:dyDescent="0.2">
      <c r="F1174" s="1"/>
      <c r="G1174" s="507"/>
      <c r="H1174" s="15" t="e">
        <v>#N/A</v>
      </c>
      <c r="I1174" s="1"/>
      <c r="J1174" s="15" t="e">
        <v>#N/A</v>
      </c>
      <c r="K1174" s="193" t="e">
        <f>J1174/L1174</f>
        <v>#N/A</v>
      </c>
      <c r="L1174" s="508" t="s">
        <v>278</v>
      </c>
      <c r="M1174" s="508"/>
      <c r="N1174" s="193">
        <f>IF(ISERROR(K1174),0,K1174)</f>
        <v>0</v>
      </c>
      <c r="O1174" s="192">
        <f>N1174</f>
        <v>0</v>
      </c>
      <c r="P1174" s="192">
        <f>Q1174</f>
        <v>0</v>
      </c>
      <c r="Q1174" s="21">
        <f>IF(ISERROR(J1174),0,J1174)</f>
        <v>0</v>
      </c>
    </row>
    <row r="1175" spans="6:17" x14ac:dyDescent="0.2">
      <c r="F1175" s="1"/>
      <c r="G1175" s="507"/>
      <c r="H1175" s="147"/>
      <c r="I1175" s="1"/>
      <c r="J1175" s="1"/>
      <c r="K1175" s="193"/>
      <c r="L1175" s="1"/>
      <c r="M1175" s="1"/>
      <c r="N1175" s="193"/>
      <c r="O1175" s="192"/>
      <c r="P1175" s="8"/>
      <c r="Q1175" s="21"/>
    </row>
    <row r="1176" spans="6:17" x14ac:dyDescent="0.2">
      <c r="F1176" s="1"/>
      <c r="G1176" s="507"/>
      <c r="H1176" s="15" t="e">
        <v>#N/A</v>
      </c>
      <c r="I1176" s="1"/>
      <c r="J1176" s="15" t="e">
        <v>#N/A</v>
      </c>
      <c r="K1176" s="193" t="e">
        <f>J1176/L1176</f>
        <v>#N/A</v>
      </c>
      <c r="L1176" s="508" t="s">
        <v>278</v>
      </c>
      <c r="M1176" s="508"/>
      <c r="N1176" s="193">
        <f>IF(ISERROR(K1176),0,K1176)</f>
        <v>0</v>
      </c>
      <c r="O1176" s="35">
        <f>IF(N1176&lt;0.00001,O1174,N1176)</f>
        <v>0</v>
      </c>
      <c r="P1176" s="192">
        <f>IF(Q1176&lt;0.00001,P1174,Q1176)</f>
        <v>0</v>
      </c>
      <c r="Q1176" s="21">
        <f>IF(ISERROR(J1176),0,J1176)</f>
        <v>0</v>
      </c>
    </row>
    <row r="1177" spans="6:17" x14ac:dyDescent="0.2">
      <c r="F1177" s="1"/>
      <c r="G1177" s="507"/>
      <c r="H1177" s="147"/>
      <c r="I1177" s="1"/>
      <c r="J1177" s="1"/>
      <c r="K1177" s="193"/>
      <c r="L1177" s="1"/>
      <c r="M1177" s="1"/>
      <c r="N1177" s="193"/>
      <c r="O1177" s="192"/>
      <c r="P1177" s="8"/>
      <c r="Q1177" s="21"/>
    </row>
    <row r="1178" spans="6:17" x14ac:dyDescent="0.2">
      <c r="F1178" s="1"/>
      <c r="G1178" s="507"/>
      <c r="H1178" s="15" t="e">
        <v>#N/A</v>
      </c>
      <c r="I1178" s="1"/>
      <c r="J1178" s="15" t="e">
        <v>#N/A</v>
      </c>
      <c r="K1178" s="193" t="e">
        <f>J1178/L1178</f>
        <v>#N/A</v>
      </c>
      <c r="L1178" s="508" t="s">
        <v>278</v>
      </c>
      <c r="M1178" s="508"/>
      <c r="N1178" s="193">
        <f>IF(ISERROR(K1178),0,K1178)</f>
        <v>0</v>
      </c>
      <c r="O1178" s="192">
        <f>IF(N1178&lt;0.00001,O1176,N1178)</f>
        <v>0</v>
      </c>
      <c r="P1178" s="192">
        <f>IF(Q1178&lt;0.00001,P1176,Q1178)</f>
        <v>0</v>
      </c>
      <c r="Q1178" s="21">
        <f>IF(ISERROR(J1178),0,J1178)</f>
        <v>0</v>
      </c>
    </row>
    <row r="1179" spans="6:17" x14ac:dyDescent="0.2">
      <c r="F1179" s="1"/>
      <c r="G1179" s="507"/>
      <c r="H1179" s="147"/>
      <c r="I1179" s="1"/>
      <c r="J1179" s="1"/>
      <c r="K1179" s="193"/>
      <c r="L1179" s="1"/>
      <c r="M1179" s="1"/>
      <c r="N1179" s="193"/>
      <c r="O1179" s="35"/>
      <c r="P1179" s="8"/>
      <c r="Q1179" s="21"/>
    </row>
    <row r="1180" spans="6:17" x14ac:dyDescent="0.2">
      <c r="F1180" s="1"/>
      <c r="G1180" s="507"/>
      <c r="H1180" s="15" t="e">
        <v>#N/A</v>
      </c>
      <c r="I1180" s="1"/>
      <c r="J1180" s="15" t="e">
        <v>#N/A</v>
      </c>
      <c r="K1180" s="193" t="e">
        <f>J1180/L1180</f>
        <v>#N/A</v>
      </c>
      <c r="L1180" s="508" t="s">
        <v>278</v>
      </c>
      <c r="M1180" s="508"/>
      <c r="N1180" s="193">
        <f>IF(ISERROR(K1180),0,K1180)</f>
        <v>0</v>
      </c>
      <c r="O1180" s="192">
        <f>IF(N1180&lt;0.00001,O1178,N1180)</f>
        <v>0</v>
      </c>
      <c r="P1180" s="192">
        <f>IF(Q1180&lt;0.00001,P1178,Q1180)</f>
        <v>0</v>
      </c>
      <c r="Q1180" s="21">
        <f>IF(ISERROR(J1180),0,J1180)</f>
        <v>0</v>
      </c>
    </row>
    <row r="1181" spans="6:17" x14ac:dyDescent="0.2">
      <c r="F1181" s="1"/>
      <c r="G1181" s="507"/>
      <c r="H1181" s="14"/>
      <c r="I1181" s="1"/>
      <c r="J1181" s="147"/>
      <c r="K1181" s="193"/>
      <c r="L1181" s="1"/>
      <c r="M1181" s="1"/>
      <c r="N1181" s="193"/>
      <c r="O1181" s="192"/>
      <c r="P1181" s="8"/>
      <c r="Q1181" s="21"/>
    </row>
    <row r="1182" spans="6:17" x14ac:dyDescent="0.2">
      <c r="F1182" s="1"/>
      <c r="G1182" s="507"/>
      <c r="H1182" s="15" t="e">
        <v>#N/A</v>
      </c>
      <c r="I1182" s="1"/>
      <c r="J1182" s="15" t="e">
        <v>#N/A</v>
      </c>
      <c r="K1182" s="193" t="e">
        <f>J1182/L1182</f>
        <v>#N/A</v>
      </c>
      <c r="L1182" s="508" t="s">
        <v>278</v>
      </c>
      <c r="M1182" s="508"/>
      <c r="N1182" s="193">
        <f>IF(ISERROR(K1182),0,K1182)</f>
        <v>0</v>
      </c>
      <c r="O1182" s="35">
        <f>IF(N1182&lt;0.00001,O1180,N1182)</f>
        <v>0</v>
      </c>
      <c r="P1182" s="192">
        <f>IF(Q1182&lt;0.00001,P1180,Q1182)</f>
        <v>0</v>
      </c>
      <c r="Q1182" s="21">
        <f>IF(ISERROR(J1182),0,J1182)</f>
        <v>0</v>
      </c>
    </row>
    <row r="1183" spans="6:17" x14ac:dyDescent="0.2">
      <c r="F1183" s="1"/>
      <c r="G1183" s="507"/>
      <c r="H1183" s="14"/>
      <c r="I1183" s="1"/>
      <c r="J1183" s="147"/>
      <c r="K1183" s="193"/>
      <c r="L1183" s="1"/>
      <c r="M1183" s="1"/>
      <c r="N1183" s="193"/>
      <c r="O1183" s="192"/>
      <c r="P1183" s="1"/>
      <c r="Q1183" s="21"/>
    </row>
    <row r="1184" spans="6:17" x14ac:dyDescent="0.2">
      <c r="F1184" s="1"/>
      <c r="G1184" s="507"/>
      <c r="H1184" s="15" t="e">
        <v>#N/A</v>
      </c>
      <c r="I1184" s="1"/>
      <c r="J1184" s="15" t="e">
        <v>#N/A</v>
      </c>
      <c r="K1184" s="193" t="e">
        <f>J1184/L1184</f>
        <v>#N/A</v>
      </c>
      <c r="L1184" s="508" t="s">
        <v>278</v>
      </c>
      <c r="M1184" s="508"/>
      <c r="N1184" s="193">
        <f>IF(ISERROR(K1184),0,K1184)</f>
        <v>0</v>
      </c>
      <c r="O1184" s="192">
        <f>IF(N1184&lt;0.00001,O1182,N1184)</f>
        <v>0</v>
      </c>
      <c r="P1184" s="192">
        <f>IF(Q1184&lt;0.00001,P1182,Q1184)</f>
        <v>0</v>
      </c>
      <c r="Q1184" s="21">
        <f>IF(ISERROR(J1184),0,J1184)</f>
        <v>0</v>
      </c>
    </row>
    <row r="1185" spans="6:17" x14ac:dyDescent="0.2">
      <c r="F1185" s="1"/>
      <c r="G1185" s="507"/>
      <c r="H1185" s="14"/>
      <c r="I1185" s="1"/>
      <c r="J1185" s="147"/>
      <c r="K1185" s="193"/>
      <c r="L1185" s="1"/>
      <c r="M1185" s="1"/>
      <c r="N1185" s="193"/>
      <c r="O1185" s="35"/>
      <c r="P1185" s="1"/>
      <c r="Q1185" s="21"/>
    </row>
    <row r="1186" spans="6:17" x14ac:dyDescent="0.2">
      <c r="F1186" s="1"/>
      <c r="G1186" s="507"/>
      <c r="H1186" s="15" t="e">
        <v>#N/A</v>
      </c>
      <c r="I1186" s="1"/>
      <c r="J1186" s="15" t="e">
        <v>#N/A</v>
      </c>
      <c r="K1186" s="193" t="e">
        <f>J1186/L1186</f>
        <v>#N/A</v>
      </c>
      <c r="L1186" s="508" t="s">
        <v>278</v>
      </c>
      <c r="M1186" s="508"/>
      <c r="N1186" s="193">
        <f>IF(ISERROR(K1186),0,K1186)</f>
        <v>0</v>
      </c>
      <c r="O1186" s="192">
        <f>IF(N1186&lt;0.00001,O1184,N1186)</f>
        <v>0</v>
      </c>
      <c r="P1186" s="192">
        <f>IF(Q1186&lt;0.00001,P1184,Q1186)</f>
        <v>0</v>
      </c>
      <c r="Q1186" s="21">
        <f>IF(ISERROR(J1186),0,J1186)</f>
        <v>0</v>
      </c>
    </row>
    <row r="1187" spans="6:17" x14ac:dyDescent="0.2">
      <c r="F1187" s="1"/>
      <c r="G1187" s="507"/>
      <c r="H1187" s="14"/>
      <c r="I1187" s="1"/>
      <c r="J1187" s="147"/>
      <c r="K1187" s="193"/>
      <c r="L1187" s="1"/>
      <c r="M1187" s="1"/>
      <c r="N1187" s="193"/>
      <c r="O1187" s="192"/>
      <c r="P1187" s="1"/>
      <c r="Q1187" s="21"/>
    </row>
    <row r="1188" spans="6:17" x14ac:dyDescent="0.2">
      <c r="F1188" s="1"/>
      <c r="G1188" s="507"/>
      <c r="H1188" s="15" t="e">
        <v>#N/A</v>
      </c>
      <c r="I1188" s="1"/>
      <c r="J1188" s="15" t="e">
        <v>#N/A</v>
      </c>
      <c r="K1188" s="193" t="e">
        <f>J1188/L1188</f>
        <v>#N/A</v>
      </c>
      <c r="L1188" s="508" t="s">
        <v>278</v>
      </c>
      <c r="M1188" s="508"/>
      <c r="N1188" s="193">
        <f>IF(ISERROR(K1188),0,K1188)</f>
        <v>0</v>
      </c>
      <c r="O1188" s="35">
        <f>IF(N1188&lt;0.00001,O1186,N1188)</f>
        <v>0</v>
      </c>
      <c r="P1188" s="192">
        <f>IF(Q1188&lt;0.00001,P1186,Q1188)</f>
        <v>0</v>
      </c>
      <c r="Q1188" s="21">
        <f>IF(ISERROR(J1188),0,J1188)</f>
        <v>0</v>
      </c>
    </row>
    <row r="1189" spans="6:17" x14ac:dyDescent="0.2">
      <c r="F1189" s="1"/>
      <c r="G1189" s="507"/>
      <c r="H1189" s="14"/>
      <c r="I1189" s="1"/>
      <c r="J1189" s="147"/>
      <c r="K1189" s="193"/>
      <c r="L1189" s="1"/>
      <c r="M1189" s="1"/>
      <c r="N1189" s="193"/>
      <c r="O1189" s="192"/>
      <c r="P1189" s="1"/>
      <c r="Q1189" s="21"/>
    </row>
    <row r="1190" spans="6:17" x14ac:dyDescent="0.2">
      <c r="F1190" s="1"/>
      <c r="G1190" s="507"/>
      <c r="H1190" s="15" t="e">
        <v>#N/A</v>
      </c>
      <c r="I1190" s="1"/>
      <c r="J1190" s="15" t="e">
        <v>#N/A</v>
      </c>
      <c r="K1190" s="193" t="e">
        <f>J1190/L1190</f>
        <v>#N/A</v>
      </c>
      <c r="L1190" s="508" t="s">
        <v>278</v>
      </c>
      <c r="M1190" s="508"/>
      <c r="N1190" s="193">
        <f>IF(ISERROR(K1190),0,K1190)</f>
        <v>0</v>
      </c>
      <c r="O1190" s="192">
        <f>IF(N1190&lt;0.00001,O1188,N1190)</f>
        <v>0</v>
      </c>
      <c r="P1190" s="192">
        <f>IF(Q1190&lt;0.00001,P1188,Q1190)</f>
        <v>0</v>
      </c>
      <c r="Q1190" s="21">
        <f>IF(ISERROR(J1190),0,J1190)</f>
        <v>0</v>
      </c>
    </row>
    <row r="1191" spans="6:17" x14ac:dyDescent="0.2">
      <c r="F1191" s="1"/>
      <c r="G1191" s="507"/>
      <c r="H1191" s="14"/>
      <c r="I1191" s="1"/>
      <c r="J1191" s="147"/>
      <c r="K1191" s="193"/>
      <c r="L1191" s="1"/>
      <c r="M1191" s="1"/>
      <c r="N1191" s="193"/>
      <c r="O1191" s="35"/>
      <c r="P1191" s="1"/>
      <c r="Q1191" s="21"/>
    </row>
    <row r="1192" spans="6:17" x14ac:dyDescent="0.2">
      <c r="F1192" s="1"/>
      <c r="G1192" s="507"/>
      <c r="H1192" s="15" t="e">
        <v>#N/A</v>
      </c>
      <c r="I1192" s="1"/>
      <c r="J1192" s="15" t="e">
        <v>#N/A</v>
      </c>
      <c r="K1192" s="193" t="e">
        <f>J1192/L1192</f>
        <v>#N/A</v>
      </c>
      <c r="L1192" s="508" t="s">
        <v>278</v>
      </c>
      <c r="M1192" s="508"/>
      <c r="N1192" s="193">
        <f>IF(ISERROR(K1192),0,K1192)</f>
        <v>0</v>
      </c>
      <c r="O1192" s="192">
        <f>IF(N1192&lt;0.00001,O1190,N1192)</f>
        <v>0</v>
      </c>
      <c r="P1192" s="192">
        <f>IF(Q1192&lt;0.00001,P1190,Q1192)</f>
        <v>0</v>
      </c>
      <c r="Q1192" s="21">
        <f>IF(ISERROR(J1192),0,J1192)</f>
        <v>0</v>
      </c>
    </row>
    <row r="1193" spans="6:17" x14ac:dyDescent="0.2">
      <c r="F1193" s="1"/>
      <c r="G1193" s="1"/>
      <c r="H1193" s="14"/>
      <c r="I1193" s="1"/>
      <c r="J1193" s="147"/>
      <c r="K1193" s="1"/>
      <c r="L1193" s="1"/>
      <c r="M1193" s="1"/>
      <c r="N1193" s="1"/>
      <c r="O1193" s="6"/>
      <c r="P1193" s="1"/>
    </row>
    <row r="1194" spans="6:17" x14ac:dyDescent="0.2">
      <c r="F1194" s="1"/>
      <c r="G1194" s="231" t="s">
        <v>275</v>
      </c>
      <c r="H1194" s="179" t="e">
        <f>VLOOKUP(G1161,Data!$A$3:$BE$35,10,FALSE)</f>
        <v>#VALUE!</v>
      </c>
      <c r="I1194" s="232" t="s">
        <v>274</v>
      </c>
      <c r="J1194" s="181">
        <f>VLOOKUP(G1161,Data!$A$3:$BE$35,14,FALSE)</f>
        <v>0</v>
      </c>
      <c r="K1194" s="1"/>
      <c r="L1194" s="321"/>
      <c r="M1194" s="321"/>
      <c r="N1194" s="321"/>
      <c r="O1194" s="321"/>
      <c r="P1194" s="1"/>
    </row>
    <row r="1195" spans="6:17" x14ac:dyDescent="0.2">
      <c r="F1195" s="1"/>
      <c r="G1195" s="1"/>
      <c r="H1195" s="1"/>
      <c r="I1195" s="1"/>
      <c r="J1195" s="147"/>
      <c r="K1195" s="1"/>
      <c r="L1195" s="1"/>
      <c r="M1195" s="1"/>
      <c r="N1195" s="1"/>
      <c r="O1195" s="1"/>
      <c r="P1195" s="1"/>
    </row>
    <row r="1196" spans="6:17" x14ac:dyDescent="0.2">
      <c r="F1196" s="1"/>
      <c r="G1196" s="1"/>
      <c r="H1196" s="1"/>
      <c r="I1196" s="1"/>
      <c r="J1196" s="147"/>
      <c r="K1196" s="1"/>
      <c r="L1196" s="1"/>
      <c r="M1196" s="1"/>
      <c r="N1196" s="1"/>
      <c r="O1196" s="1"/>
      <c r="P1196" s="1"/>
    </row>
    <row r="1197" spans="6:17" x14ac:dyDescent="0.2">
      <c r="F1197" s="1"/>
      <c r="G1197" s="1"/>
      <c r="H1197" s="14"/>
      <c r="I1197" s="1"/>
      <c r="J1197" s="1"/>
      <c r="K1197" s="1"/>
      <c r="L1197" s="1"/>
      <c r="M1197" s="1"/>
      <c r="N1197" s="1"/>
      <c r="O1197" s="1"/>
      <c r="P1197" s="1"/>
    </row>
    <row r="1198" spans="6:17" ht="14.25" x14ac:dyDescent="0.2">
      <c r="F1198" s="1"/>
      <c r="G1198" s="1"/>
      <c r="H1198" s="35">
        <f>P1192</f>
        <v>0</v>
      </c>
      <c r="I1198" s="6" t="s">
        <v>109</v>
      </c>
      <c r="J1198" s="187">
        <f ca="1">TODAY()</f>
        <v>42845</v>
      </c>
      <c r="K1198" s="505" t="e">
        <f>VLOOKUP(G1161,Data!$A$3:$BE$35,53,FALSE)</f>
        <v>#DIV/0!</v>
      </c>
      <c r="L1198" s="506"/>
      <c r="M1198" s="506"/>
      <c r="N1198" s="8"/>
      <c r="O1198" s="1"/>
      <c r="P1198" s="1"/>
    </row>
    <row r="1199" spans="6:17" ht="14.25" x14ac:dyDescent="0.2">
      <c r="F1199" s="1"/>
      <c r="G1199" s="1"/>
      <c r="H1199" s="1"/>
      <c r="I1199" s="1"/>
      <c r="J1199" s="187"/>
      <c r="K1199" s="138" t="e">
        <f>K1198</f>
        <v>#DIV/0!</v>
      </c>
      <c r="L1199" s="1"/>
      <c r="M1199" s="1"/>
      <c r="N1199" s="8"/>
      <c r="O1199" s="1"/>
      <c r="P1199" s="1"/>
    </row>
    <row r="1200" spans="6:17" ht="14.25" x14ac:dyDescent="0.2">
      <c r="F1200" s="1"/>
      <c r="G1200" s="1"/>
      <c r="H1200" s="305">
        <f>O1192</f>
        <v>0</v>
      </c>
      <c r="I1200" s="6" t="s">
        <v>101</v>
      </c>
      <c r="J1200" s="187">
        <f ca="1">TODAY()</f>
        <v>42845</v>
      </c>
      <c r="K1200" s="510" t="str">
        <f>VLOOKUP(H1200,$AV$8:$AW$311,2,TRUE)</f>
        <v>(no data)</v>
      </c>
      <c r="L1200" s="510"/>
      <c r="M1200" s="510"/>
      <c r="N1200" s="8"/>
      <c r="O1200" s="6"/>
      <c r="P1200" s="1"/>
    </row>
    <row r="1201" spans="6:16" x14ac:dyDescent="0.2">
      <c r="F1201" s="1"/>
      <c r="G1201" s="6"/>
      <c r="H1201" s="1"/>
      <c r="I1201" s="1"/>
      <c r="J1201" s="1"/>
      <c r="K1201" s="1"/>
      <c r="L1201" s="1"/>
      <c r="M1201" s="1"/>
      <c r="N1201" s="1"/>
      <c r="O1201" s="35"/>
      <c r="P1201" s="1"/>
    </row>
    <row r="1202" spans="6:16" x14ac:dyDescent="0.2">
      <c r="F1202" s="1"/>
      <c r="G1202" s="1"/>
      <c r="H1202" s="1"/>
      <c r="I1202" s="1"/>
      <c r="J1202" s="1"/>
      <c r="K1202" s="1"/>
      <c r="L1202" s="1"/>
      <c r="M1202" s="1"/>
      <c r="N1202" s="1"/>
      <c r="O1202" s="6"/>
      <c r="P1202" s="1"/>
    </row>
    <row r="1204" spans="6:16" x14ac:dyDescent="0.2">
      <c r="F1204" s="1"/>
      <c r="G1204" s="12"/>
      <c r="H1204" s="1"/>
      <c r="I1204" s="1"/>
      <c r="J1204" s="1"/>
      <c r="K1204" s="1"/>
      <c r="L1204" s="1"/>
      <c r="M1204" s="1"/>
      <c r="N1204" s="1"/>
      <c r="O1204" s="1"/>
      <c r="P1204" s="8"/>
    </row>
    <row r="1205" spans="6:16" x14ac:dyDescent="0.2">
      <c r="F1205" s="1"/>
      <c r="G1205" s="12"/>
      <c r="H1205" s="1"/>
      <c r="I1205" s="1"/>
      <c r="J1205" s="1"/>
      <c r="K1205" s="1"/>
      <c r="L1205" s="1"/>
      <c r="M1205" s="1"/>
      <c r="N1205" s="1"/>
      <c r="O1205" s="1"/>
      <c r="P1205" s="8"/>
    </row>
    <row r="1206" spans="6:16" x14ac:dyDescent="0.2">
      <c r="F1206" s="1"/>
      <c r="G1206" s="456" t="str">
        <f>Data!BE23</f>
        <v>Result 9 - Please describe the intended result…</v>
      </c>
      <c r="H1206" s="456"/>
      <c r="I1206" s="456"/>
      <c r="J1206" s="456"/>
      <c r="K1206" s="456"/>
      <c r="L1206" s="456"/>
      <c r="M1206" s="456"/>
      <c r="N1206" s="456"/>
      <c r="O1206" s="456"/>
      <c r="P1206" s="8"/>
    </row>
    <row r="1207" spans="6:16" x14ac:dyDescent="0.2">
      <c r="F1207" s="1"/>
      <c r="G1207" s="456"/>
      <c r="H1207" s="456"/>
      <c r="I1207" s="456"/>
      <c r="J1207" s="456"/>
      <c r="K1207" s="456"/>
      <c r="L1207" s="456"/>
      <c r="M1207" s="456"/>
      <c r="N1207" s="456"/>
      <c r="O1207" s="456"/>
      <c r="P1207" s="8"/>
    </row>
    <row r="1208" spans="6:16" x14ac:dyDescent="0.2">
      <c r="F1208" s="1"/>
      <c r="G1208" s="456"/>
      <c r="H1208" s="456"/>
      <c r="I1208" s="456"/>
      <c r="J1208" s="456"/>
      <c r="K1208" s="456"/>
      <c r="L1208" s="456"/>
      <c r="M1208" s="456"/>
      <c r="N1208" s="456"/>
      <c r="O1208" s="456"/>
      <c r="P1208" s="8"/>
    </row>
    <row r="1209" spans="6:16" x14ac:dyDescent="0.2">
      <c r="F1209" s="1"/>
      <c r="G1209" s="1"/>
      <c r="H1209" s="1"/>
      <c r="I1209" s="1"/>
      <c r="J1209" s="1"/>
      <c r="K1209" s="1"/>
      <c r="L1209" s="1"/>
      <c r="M1209" s="1"/>
      <c r="N1209" s="1"/>
      <c r="O1209" s="1"/>
      <c r="P1209" s="8"/>
    </row>
    <row r="1210" spans="6:16" x14ac:dyDescent="0.2">
      <c r="F1210" s="1"/>
      <c r="G1210" s="100" t="s">
        <v>49</v>
      </c>
      <c r="H1210" s="491" t="str">
        <f>VLOOKUP(G1210,Data!$A$3:$B$35,2,FALSE)</f>
        <v>please provide a definition of the indicator…</v>
      </c>
      <c r="I1210" s="491"/>
      <c r="J1210" s="491"/>
      <c r="K1210" s="491"/>
      <c r="L1210" s="491"/>
      <c r="M1210" s="491"/>
      <c r="N1210" s="491"/>
      <c r="O1210" s="491"/>
      <c r="P1210" s="8"/>
    </row>
    <row r="1211" spans="6:16" x14ac:dyDescent="0.2">
      <c r="F1211" s="1"/>
      <c r="G1211" s="6"/>
      <c r="H1211" s="1"/>
      <c r="I1211" s="14"/>
      <c r="J1211" s="1"/>
      <c r="K1211" s="1"/>
      <c r="L1211" s="1"/>
      <c r="M1211" s="4"/>
      <c r="N1211" s="148"/>
      <c r="O1211" s="148"/>
      <c r="P1211" s="8"/>
    </row>
    <row r="1212" spans="6:16" x14ac:dyDescent="0.2">
      <c r="F1212" s="1"/>
      <c r="G1212" s="6"/>
      <c r="H1212" s="1" t="s">
        <v>223</v>
      </c>
      <c r="I1212" s="185">
        <f>VLOOKUP(G1210,Data!$A$3:$BE$35,18,FALSE)</f>
        <v>0</v>
      </c>
      <c r="J1212" s="1"/>
      <c r="K1212" s="1"/>
      <c r="L1212" s="6"/>
      <c r="M1212" s="4"/>
      <c r="N1212" s="148"/>
      <c r="O1212" s="148"/>
      <c r="P1212" s="8"/>
    </row>
    <row r="1213" spans="6:16" x14ac:dyDescent="0.2">
      <c r="F1213" s="1"/>
      <c r="G1213" s="6"/>
      <c r="H1213" s="1"/>
      <c r="I1213" s="14"/>
      <c r="J1213" s="1"/>
      <c r="K1213" s="1"/>
      <c r="L1213" s="1"/>
      <c r="M1213" s="1"/>
      <c r="N1213" s="147"/>
      <c r="O1213" s="147"/>
      <c r="P1213" s="8"/>
    </row>
    <row r="1214" spans="6:16" x14ac:dyDescent="0.2">
      <c r="F1214" s="1"/>
      <c r="G1214" s="6"/>
      <c r="H1214" s="1" t="s">
        <v>224</v>
      </c>
      <c r="I1214" s="14"/>
      <c r="J1214" s="156" t="str">
        <f>VLOOKUP(G1210,Data!$A$3:$BE$35,20,FALSE)</f>
        <v>Please Select</v>
      </c>
      <c r="K1214" s="1"/>
      <c r="L1214" s="1"/>
      <c r="M1214" s="321"/>
      <c r="N1214" s="321"/>
      <c r="O1214" s="147"/>
      <c r="P1214" s="8"/>
    </row>
    <row r="1215" spans="6:16" x14ac:dyDescent="0.2">
      <c r="F1215" s="1"/>
      <c r="G1215" s="6"/>
      <c r="H1215" s="1"/>
      <c r="I1215" s="14"/>
      <c r="J1215" s="1"/>
      <c r="K1215" s="1"/>
      <c r="L1215" s="1"/>
      <c r="M1215" s="1"/>
      <c r="N1215" s="147"/>
      <c r="O1215" s="147"/>
      <c r="P1215" s="8"/>
    </row>
    <row r="1216" spans="6:16" x14ac:dyDescent="0.2">
      <c r="F1216" s="1"/>
      <c r="G1216" s="6"/>
      <c r="H1216" s="1" t="s">
        <v>269</v>
      </c>
      <c r="I1216" s="1"/>
      <c r="J1216" s="1"/>
      <c r="K1216" s="185">
        <f>VLOOKUP(G1210,Data!$A$3:$BE$35,19,FALSE)</f>
        <v>0</v>
      </c>
      <c r="L1216" s="1"/>
      <c r="M1216" s="1"/>
      <c r="N1216" s="147"/>
      <c r="O1216" s="147"/>
      <c r="P1216" s="8"/>
    </row>
    <row r="1217" spans="6:17" x14ac:dyDescent="0.2">
      <c r="F1217" s="1"/>
      <c r="G1217" s="6"/>
      <c r="H1217" s="1"/>
      <c r="I1217" s="14"/>
      <c r="J1217" s="1"/>
      <c r="K1217" s="1"/>
      <c r="L1217" s="1"/>
      <c r="M1217" s="1"/>
      <c r="N1217" s="147"/>
      <c r="O1217" s="147"/>
      <c r="P1217" s="8"/>
    </row>
    <row r="1218" spans="6:17" x14ac:dyDescent="0.2">
      <c r="F1218" s="1"/>
      <c r="G1218" s="6"/>
      <c r="H1218" s="1" t="s">
        <v>272</v>
      </c>
      <c r="I1218" s="14"/>
      <c r="J1218" s="29" t="s">
        <v>190</v>
      </c>
      <c r="K1218" s="1"/>
      <c r="L1218" s="1"/>
      <c r="M1218" s="1"/>
      <c r="N1218" s="147"/>
      <c r="O1218" s="147"/>
      <c r="P1218" s="8"/>
    </row>
    <row r="1219" spans="6:17" x14ac:dyDescent="0.2">
      <c r="F1219" s="1"/>
      <c r="G1219" s="6"/>
      <c r="H1219" s="182" t="s">
        <v>14</v>
      </c>
      <c r="I1219" s="180"/>
      <c r="J1219" s="182" t="s">
        <v>276</v>
      </c>
      <c r="K1219" s="12"/>
      <c r="L1219" s="503" t="s">
        <v>277</v>
      </c>
      <c r="M1219" s="503"/>
      <c r="N1219" s="147"/>
      <c r="O1219" s="147"/>
      <c r="P1219" s="8"/>
    </row>
    <row r="1220" spans="6:17" x14ac:dyDescent="0.2">
      <c r="F1220" s="1"/>
      <c r="G1220" s="6"/>
      <c r="H1220" s="1"/>
      <c r="I1220" s="14"/>
      <c r="J1220" s="1"/>
      <c r="K1220" s="1"/>
      <c r="L1220" s="1"/>
      <c r="M1220" s="1"/>
      <c r="N1220" s="147"/>
      <c r="O1220" s="147"/>
      <c r="P1220" s="8"/>
    </row>
    <row r="1221" spans="6:17" x14ac:dyDescent="0.2">
      <c r="F1221" s="1"/>
      <c r="G1221" s="231" t="s">
        <v>281</v>
      </c>
      <c r="H1221" s="179" t="str">
        <f>VLOOKUP(G1210,Data!$A$3:$BE$35,8,FALSE)</f>
        <v>(dd.mm.yyyy)</v>
      </c>
      <c r="I1221" s="232" t="s">
        <v>280</v>
      </c>
      <c r="J1221" s="181">
        <f>VLOOKUP(G1210,Data!$A$3:$BE$35,13,FALSE)</f>
        <v>0</v>
      </c>
      <c r="K1221" s="1"/>
      <c r="L1221" s="502" t="s">
        <v>284</v>
      </c>
      <c r="M1221" s="502"/>
      <c r="N1221" s="36"/>
      <c r="O1221" s="36"/>
      <c r="P1221" s="8"/>
    </row>
    <row r="1222" spans="6:17" x14ac:dyDescent="0.2">
      <c r="F1222" s="1"/>
      <c r="G1222" s="507" t="s">
        <v>100</v>
      </c>
      <c r="H1222" s="147"/>
      <c r="I1222" s="14"/>
      <c r="J1222" s="1"/>
      <c r="K1222" s="193"/>
      <c r="L1222" s="1"/>
      <c r="M1222" s="1"/>
      <c r="N1222" s="175"/>
      <c r="O1222" s="175"/>
      <c r="P1222" s="8"/>
    </row>
    <row r="1223" spans="6:17" x14ac:dyDescent="0.2">
      <c r="F1223" s="1"/>
      <c r="G1223" s="507"/>
      <c r="H1223" s="15" t="e">
        <v>#N/A</v>
      </c>
      <c r="I1223" s="1"/>
      <c r="J1223" s="15" t="e">
        <v>#N/A</v>
      </c>
      <c r="K1223" s="193" t="e">
        <f>J1223/L1223</f>
        <v>#N/A</v>
      </c>
      <c r="L1223" s="508" t="s">
        <v>278</v>
      </c>
      <c r="M1223" s="508"/>
      <c r="N1223" s="193">
        <f>IF(ISERROR(K1223),0,K1223)</f>
        <v>0</v>
      </c>
      <c r="O1223" s="192">
        <f>N1223</f>
        <v>0</v>
      </c>
      <c r="P1223" s="192">
        <f>Q1223</f>
        <v>0</v>
      </c>
      <c r="Q1223" s="21">
        <f>IF(ISERROR(J1223),0,J1223)</f>
        <v>0</v>
      </c>
    </row>
    <row r="1224" spans="6:17" x14ac:dyDescent="0.2">
      <c r="F1224" s="1"/>
      <c r="G1224" s="507"/>
      <c r="H1224" s="147"/>
      <c r="I1224" s="1"/>
      <c r="J1224" s="1"/>
      <c r="K1224" s="193"/>
      <c r="L1224" s="1"/>
      <c r="M1224" s="1"/>
      <c r="N1224" s="193"/>
      <c r="O1224" s="192"/>
      <c r="P1224" s="8"/>
      <c r="Q1224" s="21"/>
    </row>
    <row r="1225" spans="6:17" x14ac:dyDescent="0.2">
      <c r="F1225" s="1"/>
      <c r="G1225" s="507"/>
      <c r="H1225" s="15" t="e">
        <v>#N/A</v>
      </c>
      <c r="I1225" s="1"/>
      <c r="J1225" s="15" t="e">
        <v>#N/A</v>
      </c>
      <c r="K1225" s="193" t="e">
        <f>J1225/L1225</f>
        <v>#N/A</v>
      </c>
      <c r="L1225" s="508" t="s">
        <v>278</v>
      </c>
      <c r="M1225" s="508"/>
      <c r="N1225" s="193">
        <f>IF(ISERROR(K1225),0,K1225)</f>
        <v>0</v>
      </c>
      <c r="O1225" s="35">
        <f>IF(N1225&lt;0.00001,O1223,N1225)</f>
        <v>0</v>
      </c>
      <c r="P1225" s="192">
        <f>IF(Q1225&lt;0.00001,P1223,Q1225)</f>
        <v>0</v>
      </c>
      <c r="Q1225" s="21">
        <f>IF(ISERROR(J1225),0,J1225)</f>
        <v>0</v>
      </c>
    </row>
    <row r="1226" spans="6:17" x14ac:dyDescent="0.2">
      <c r="F1226" s="1"/>
      <c r="G1226" s="507"/>
      <c r="H1226" s="147"/>
      <c r="I1226" s="1"/>
      <c r="J1226" s="1"/>
      <c r="K1226" s="193"/>
      <c r="L1226" s="1"/>
      <c r="M1226" s="1"/>
      <c r="N1226" s="193"/>
      <c r="O1226" s="192"/>
      <c r="P1226" s="8"/>
      <c r="Q1226" s="21"/>
    </row>
    <row r="1227" spans="6:17" x14ac:dyDescent="0.2">
      <c r="F1227" s="1"/>
      <c r="G1227" s="507"/>
      <c r="H1227" s="15" t="e">
        <v>#N/A</v>
      </c>
      <c r="I1227" s="1"/>
      <c r="J1227" s="15" t="e">
        <v>#N/A</v>
      </c>
      <c r="K1227" s="193" t="e">
        <f>J1227/L1227</f>
        <v>#N/A</v>
      </c>
      <c r="L1227" s="508" t="s">
        <v>278</v>
      </c>
      <c r="M1227" s="508"/>
      <c r="N1227" s="193">
        <f>IF(ISERROR(K1227),0,K1227)</f>
        <v>0</v>
      </c>
      <c r="O1227" s="192">
        <f>IF(N1227&lt;0.00001,O1225,N1227)</f>
        <v>0</v>
      </c>
      <c r="P1227" s="192">
        <f>IF(Q1227&lt;0.00001,P1225,Q1227)</f>
        <v>0</v>
      </c>
      <c r="Q1227" s="21">
        <f>IF(ISERROR(J1227),0,J1227)</f>
        <v>0</v>
      </c>
    </row>
    <row r="1228" spans="6:17" x14ac:dyDescent="0.2">
      <c r="F1228" s="1"/>
      <c r="G1228" s="507"/>
      <c r="H1228" s="147"/>
      <c r="I1228" s="1"/>
      <c r="J1228" s="1"/>
      <c r="K1228" s="193"/>
      <c r="L1228" s="1"/>
      <c r="M1228" s="1"/>
      <c r="N1228" s="193"/>
      <c r="O1228" s="35"/>
      <c r="P1228" s="8"/>
      <c r="Q1228" s="21"/>
    </row>
    <row r="1229" spans="6:17" x14ac:dyDescent="0.2">
      <c r="F1229" s="1"/>
      <c r="G1229" s="507"/>
      <c r="H1229" s="15" t="e">
        <v>#N/A</v>
      </c>
      <c r="I1229" s="1"/>
      <c r="J1229" s="15" t="e">
        <v>#N/A</v>
      </c>
      <c r="K1229" s="193" t="e">
        <f>J1229/L1229</f>
        <v>#N/A</v>
      </c>
      <c r="L1229" s="508" t="s">
        <v>278</v>
      </c>
      <c r="M1229" s="508"/>
      <c r="N1229" s="193">
        <f>IF(ISERROR(K1229),0,K1229)</f>
        <v>0</v>
      </c>
      <c r="O1229" s="192">
        <f>IF(N1229&lt;0.00001,O1227,N1229)</f>
        <v>0</v>
      </c>
      <c r="P1229" s="192">
        <f>IF(Q1229&lt;0.00001,P1227,Q1229)</f>
        <v>0</v>
      </c>
      <c r="Q1229" s="21">
        <f>IF(ISERROR(J1229),0,J1229)</f>
        <v>0</v>
      </c>
    </row>
    <row r="1230" spans="6:17" x14ac:dyDescent="0.2">
      <c r="F1230" s="1"/>
      <c r="G1230" s="507"/>
      <c r="H1230" s="14"/>
      <c r="I1230" s="1"/>
      <c r="J1230" s="147"/>
      <c r="K1230" s="193"/>
      <c r="L1230" s="1"/>
      <c r="M1230" s="1"/>
      <c r="N1230" s="193"/>
      <c r="O1230" s="192"/>
      <c r="P1230" s="8"/>
      <c r="Q1230" s="21"/>
    </row>
    <row r="1231" spans="6:17" x14ac:dyDescent="0.2">
      <c r="F1231" s="1"/>
      <c r="G1231" s="507"/>
      <c r="H1231" s="15" t="e">
        <v>#N/A</v>
      </c>
      <c r="I1231" s="1"/>
      <c r="J1231" s="15" t="e">
        <v>#N/A</v>
      </c>
      <c r="K1231" s="193" t="e">
        <f>J1231/L1231</f>
        <v>#N/A</v>
      </c>
      <c r="L1231" s="508" t="s">
        <v>278</v>
      </c>
      <c r="M1231" s="508"/>
      <c r="N1231" s="193">
        <f>IF(ISERROR(K1231),0,K1231)</f>
        <v>0</v>
      </c>
      <c r="O1231" s="35">
        <f>IF(N1231&lt;0.00001,O1229,N1231)</f>
        <v>0</v>
      </c>
      <c r="P1231" s="192">
        <f>IF(Q1231&lt;0.00001,P1229,Q1231)</f>
        <v>0</v>
      </c>
      <c r="Q1231" s="21">
        <f>IF(ISERROR(J1231),0,J1231)</f>
        <v>0</v>
      </c>
    </row>
    <row r="1232" spans="6:17" x14ac:dyDescent="0.2">
      <c r="F1232" s="1"/>
      <c r="G1232" s="507"/>
      <c r="H1232" s="14"/>
      <c r="I1232" s="1"/>
      <c r="J1232" s="147"/>
      <c r="K1232" s="193"/>
      <c r="L1232" s="1"/>
      <c r="M1232" s="1"/>
      <c r="N1232" s="193"/>
      <c r="O1232" s="192"/>
      <c r="P1232" s="1"/>
      <c r="Q1232" s="21"/>
    </row>
    <row r="1233" spans="6:17" x14ac:dyDescent="0.2">
      <c r="F1233" s="1"/>
      <c r="G1233" s="507"/>
      <c r="H1233" s="15" t="e">
        <v>#N/A</v>
      </c>
      <c r="I1233" s="1"/>
      <c r="J1233" s="15" t="e">
        <v>#N/A</v>
      </c>
      <c r="K1233" s="193" t="e">
        <f>J1233/L1233</f>
        <v>#N/A</v>
      </c>
      <c r="L1233" s="508" t="s">
        <v>278</v>
      </c>
      <c r="M1233" s="508"/>
      <c r="N1233" s="193">
        <f>IF(ISERROR(K1233),0,K1233)</f>
        <v>0</v>
      </c>
      <c r="O1233" s="192">
        <f>IF(N1233&lt;0.00001,O1231,N1233)</f>
        <v>0</v>
      </c>
      <c r="P1233" s="192">
        <f>IF(Q1233&lt;0.00001,P1231,Q1233)</f>
        <v>0</v>
      </c>
      <c r="Q1233" s="21">
        <f>IF(ISERROR(J1233),0,J1233)</f>
        <v>0</v>
      </c>
    </row>
    <row r="1234" spans="6:17" x14ac:dyDescent="0.2">
      <c r="F1234" s="1"/>
      <c r="G1234" s="507"/>
      <c r="H1234" s="14"/>
      <c r="I1234" s="1"/>
      <c r="J1234" s="147"/>
      <c r="K1234" s="193"/>
      <c r="L1234" s="1"/>
      <c r="M1234" s="1"/>
      <c r="N1234" s="193"/>
      <c r="O1234" s="35"/>
      <c r="P1234" s="1"/>
      <c r="Q1234" s="21"/>
    </row>
    <row r="1235" spans="6:17" x14ac:dyDescent="0.2">
      <c r="F1235" s="1"/>
      <c r="G1235" s="507"/>
      <c r="H1235" s="15" t="e">
        <v>#N/A</v>
      </c>
      <c r="I1235" s="1"/>
      <c r="J1235" s="15" t="e">
        <v>#N/A</v>
      </c>
      <c r="K1235" s="193" t="e">
        <f>J1235/L1235</f>
        <v>#N/A</v>
      </c>
      <c r="L1235" s="508" t="s">
        <v>278</v>
      </c>
      <c r="M1235" s="508"/>
      <c r="N1235" s="193">
        <f>IF(ISERROR(K1235),0,K1235)</f>
        <v>0</v>
      </c>
      <c r="O1235" s="192">
        <f>IF(N1235&lt;0.00001,O1233,N1235)</f>
        <v>0</v>
      </c>
      <c r="P1235" s="192">
        <f>IF(Q1235&lt;0.00001,P1233,Q1235)</f>
        <v>0</v>
      </c>
      <c r="Q1235" s="21">
        <f>IF(ISERROR(J1235),0,J1235)</f>
        <v>0</v>
      </c>
    </row>
    <row r="1236" spans="6:17" x14ac:dyDescent="0.2">
      <c r="F1236" s="1"/>
      <c r="G1236" s="507"/>
      <c r="H1236" s="14"/>
      <c r="I1236" s="1"/>
      <c r="J1236" s="147"/>
      <c r="K1236" s="193"/>
      <c r="L1236" s="1"/>
      <c r="M1236" s="1"/>
      <c r="N1236" s="193"/>
      <c r="O1236" s="192"/>
      <c r="P1236" s="1"/>
      <c r="Q1236" s="21"/>
    </row>
    <row r="1237" spans="6:17" x14ac:dyDescent="0.2">
      <c r="F1237" s="1"/>
      <c r="G1237" s="507"/>
      <c r="H1237" s="15" t="e">
        <v>#N/A</v>
      </c>
      <c r="I1237" s="1"/>
      <c r="J1237" s="15" t="e">
        <v>#N/A</v>
      </c>
      <c r="K1237" s="193" t="e">
        <f>J1237/L1237</f>
        <v>#N/A</v>
      </c>
      <c r="L1237" s="508" t="s">
        <v>278</v>
      </c>
      <c r="M1237" s="508"/>
      <c r="N1237" s="193">
        <f>IF(ISERROR(K1237),0,K1237)</f>
        <v>0</v>
      </c>
      <c r="O1237" s="35">
        <f>IF(N1237&lt;0.00001,O1235,N1237)</f>
        <v>0</v>
      </c>
      <c r="P1237" s="192">
        <f>IF(Q1237&lt;0.00001,P1235,Q1237)</f>
        <v>0</v>
      </c>
      <c r="Q1237" s="21">
        <f>IF(ISERROR(J1237),0,J1237)</f>
        <v>0</v>
      </c>
    </row>
    <row r="1238" spans="6:17" x14ac:dyDescent="0.2">
      <c r="F1238" s="1"/>
      <c r="G1238" s="507"/>
      <c r="H1238" s="14"/>
      <c r="I1238" s="1"/>
      <c r="J1238" s="147"/>
      <c r="K1238" s="193"/>
      <c r="L1238" s="1"/>
      <c r="M1238" s="1"/>
      <c r="N1238" s="193"/>
      <c r="O1238" s="192"/>
      <c r="P1238" s="1"/>
      <c r="Q1238" s="21"/>
    </row>
    <row r="1239" spans="6:17" x14ac:dyDescent="0.2">
      <c r="F1239" s="1"/>
      <c r="G1239" s="507"/>
      <c r="H1239" s="15" t="e">
        <v>#N/A</v>
      </c>
      <c r="I1239" s="1"/>
      <c r="J1239" s="15" t="e">
        <v>#N/A</v>
      </c>
      <c r="K1239" s="193" t="e">
        <f>J1239/L1239</f>
        <v>#N/A</v>
      </c>
      <c r="L1239" s="508" t="s">
        <v>278</v>
      </c>
      <c r="M1239" s="508"/>
      <c r="N1239" s="193">
        <f>IF(ISERROR(K1239),0,K1239)</f>
        <v>0</v>
      </c>
      <c r="O1239" s="192">
        <f>IF(N1239&lt;0.00001,O1237,N1239)</f>
        <v>0</v>
      </c>
      <c r="P1239" s="192">
        <f>IF(Q1239&lt;0.00001,P1237,Q1239)</f>
        <v>0</v>
      </c>
      <c r="Q1239" s="21">
        <f>IF(ISERROR(J1239),0,J1239)</f>
        <v>0</v>
      </c>
    </row>
    <row r="1240" spans="6:17" x14ac:dyDescent="0.2">
      <c r="F1240" s="1"/>
      <c r="G1240" s="507"/>
      <c r="H1240" s="14"/>
      <c r="I1240" s="1"/>
      <c r="J1240" s="147"/>
      <c r="K1240" s="193"/>
      <c r="L1240" s="1"/>
      <c r="M1240" s="1"/>
      <c r="N1240" s="193"/>
      <c r="O1240" s="35"/>
      <c r="P1240" s="1"/>
      <c r="Q1240" s="21"/>
    </row>
    <row r="1241" spans="6:17" x14ac:dyDescent="0.2">
      <c r="F1241" s="1"/>
      <c r="G1241" s="507"/>
      <c r="H1241" s="15" t="e">
        <v>#N/A</v>
      </c>
      <c r="I1241" s="1"/>
      <c r="J1241" s="15" t="e">
        <v>#N/A</v>
      </c>
      <c r="K1241" s="193" t="e">
        <f>J1241/L1241</f>
        <v>#N/A</v>
      </c>
      <c r="L1241" s="508" t="s">
        <v>278</v>
      </c>
      <c r="M1241" s="508"/>
      <c r="N1241" s="193">
        <f>IF(ISERROR(K1241),0,K1241)</f>
        <v>0</v>
      </c>
      <c r="O1241" s="192">
        <f>IF(N1241&lt;0.00001,O1239,N1241)</f>
        <v>0</v>
      </c>
      <c r="P1241" s="192">
        <f>IF(Q1241&lt;0.00001,P1239,Q1241)</f>
        <v>0</v>
      </c>
      <c r="Q1241" s="21">
        <f>IF(ISERROR(J1241),0,J1241)</f>
        <v>0</v>
      </c>
    </row>
    <row r="1242" spans="6:17" x14ac:dyDescent="0.2">
      <c r="F1242" s="1"/>
      <c r="G1242" s="1"/>
      <c r="H1242" s="14"/>
      <c r="I1242" s="1"/>
      <c r="J1242" s="147"/>
      <c r="K1242" s="1"/>
      <c r="L1242" s="1"/>
      <c r="M1242" s="1"/>
      <c r="N1242" s="1"/>
      <c r="O1242" s="6"/>
      <c r="P1242" s="1"/>
    </row>
    <row r="1243" spans="6:17" x14ac:dyDescent="0.2">
      <c r="F1243" s="1"/>
      <c r="G1243" s="231" t="s">
        <v>275</v>
      </c>
      <c r="H1243" s="179" t="e">
        <f>VLOOKUP(G1210,Data!$A$3:$BE$35,10,FALSE)</f>
        <v>#VALUE!</v>
      </c>
      <c r="I1243" s="232" t="s">
        <v>274</v>
      </c>
      <c r="J1243" s="181">
        <f>VLOOKUP(G1210,Data!$A$3:$BE$35,14,FALSE)</f>
        <v>0</v>
      </c>
      <c r="K1243" s="1"/>
      <c r="L1243" s="321"/>
      <c r="M1243" s="321"/>
      <c r="N1243" s="321"/>
      <c r="O1243" s="321"/>
      <c r="P1243" s="1"/>
    </row>
    <row r="1244" spans="6:17" x14ac:dyDescent="0.2">
      <c r="F1244" s="1"/>
      <c r="G1244" s="1"/>
      <c r="H1244" s="1"/>
      <c r="I1244" s="1"/>
      <c r="J1244" s="147"/>
      <c r="K1244" s="1"/>
      <c r="L1244" s="1"/>
      <c r="M1244" s="1"/>
      <c r="N1244" s="1"/>
      <c r="O1244" s="1"/>
      <c r="P1244" s="1"/>
    </row>
    <row r="1245" spans="6:17" x14ac:dyDescent="0.2">
      <c r="F1245" s="1"/>
      <c r="G1245" s="1"/>
      <c r="H1245" s="1"/>
      <c r="I1245" s="1"/>
      <c r="J1245" s="147"/>
      <c r="K1245" s="1"/>
      <c r="L1245" s="1"/>
      <c r="M1245" s="1"/>
      <c r="N1245" s="1"/>
      <c r="O1245" s="1"/>
      <c r="P1245" s="1"/>
    </row>
    <row r="1246" spans="6:17" x14ac:dyDescent="0.2">
      <c r="F1246" s="1"/>
      <c r="G1246" s="1"/>
      <c r="H1246" s="14"/>
      <c r="I1246" s="1"/>
      <c r="J1246" s="1"/>
      <c r="K1246" s="1"/>
      <c r="L1246" s="1"/>
      <c r="M1246" s="1"/>
      <c r="N1246" s="1"/>
      <c r="O1246" s="1"/>
      <c r="P1246" s="1"/>
    </row>
    <row r="1247" spans="6:17" ht="14.25" x14ac:dyDescent="0.2">
      <c r="F1247" s="1"/>
      <c r="G1247" s="1"/>
      <c r="H1247" s="35">
        <f>P1241</f>
        <v>0</v>
      </c>
      <c r="I1247" s="6" t="s">
        <v>109</v>
      </c>
      <c r="J1247" s="187">
        <f ca="1">TODAY()</f>
        <v>42845</v>
      </c>
      <c r="K1247" s="505" t="e">
        <f>VLOOKUP(G1210,Data!$A$3:$BE$35,53,FALSE)</f>
        <v>#DIV/0!</v>
      </c>
      <c r="L1247" s="506"/>
      <c r="M1247" s="506"/>
      <c r="N1247" s="8"/>
      <c r="O1247" s="1"/>
      <c r="P1247" s="1"/>
    </row>
    <row r="1248" spans="6:17" ht="14.25" x14ac:dyDescent="0.2">
      <c r="F1248" s="1"/>
      <c r="G1248" s="1"/>
      <c r="H1248" s="1"/>
      <c r="I1248" s="1"/>
      <c r="J1248" s="187"/>
      <c r="K1248" s="138" t="e">
        <f>K1247</f>
        <v>#DIV/0!</v>
      </c>
      <c r="L1248" s="1"/>
      <c r="M1248" s="1"/>
      <c r="N1248" s="8"/>
      <c r="O1248" s="1"/>
      <c r="P1248" s="1"/>
    </row>
    <row r="1249" spans="6:16" ht="14.25" x14ac:dyDescent="0.2">
      <c r="F1249" s="1"/>
      <c r="G1249" s="1"/>
      <c r="H1249" s="305">
        <f>O1241</f>
        <v>0</v>
      </c>
      <c r="I1249" s="6" t="s">
        <v>101</v>
      </c>
      <c r="J1249" s="187">
        <f ca="1">TODAY()</f>
        <v>42845</v>
      </c>
      <c r="K1249" s="510" t="str">
        <f>VLOOKUP(H1249,$AV$8:$AW$311,2,TRUE)</f>
        <v>(no data)</v>
      </c>
      <c r="L1249" s="510"/>
      <c r="M1249" s="510"/>
      <c r="N1249" s="8"/>
      <c r="O1249" s="6"/>
      <c r="P1249" s="1"/>
    </row>
    <row r="1250" spans="6:16" x14ac:dyDescent="0.2">
      <c r="F1250" s="1"/>
      <c r="G1250" s="6"/>
      <c r="H1250" s="1"/>
      <c r="I1250" s="1"/>
      <c r="J1250" s="1"/>
      <c r="K1250" s="1"/>
      <c r="L1250" s="1"/>
      <c r="M1250" s="1"/>
      <c r="N1250" s="1"/>
      <c r="O1250" s="35"/>
      <c r="P1250" s="1"/>
    </row>
    <row r="1251" spans="6:16" x14ac:dyDescent="0.2">
      <c r="F1251" s="1"/>
      <c r="G1251" s="1"/>
      <c r="H1251" s="1"/>
      <c r="I1251" s="1"/>
      <c r="J1251" s="1"/>
      <c r="K1251" s="1"/>
      <c r="L1251" s="1"/>
      <c r="M1251" s="1"/>
      <c r="N1251" s="1"/>
      <c r="O1251" s="6"/>
      <c r="P1251" s="1"/>
    </row>
    <row r="1253" spans="6:16" x14ac:dyDescent="0.2">
      <c r="F1253" s="1"/>
      <c r="G1253" s="12"/>
      <c r="H1253" s="1"/>
      <c r="I1253" s="1"/>
      <c r="J1253" s="1"/>
      <c r="K1253" s="1"/>
      <c r="L1253" s="1"/>
      <c r="M1253" s="1"/>
      <c r="N1253" s="1"/>
      <c r="O1253" s="1"/>
      <c r="P1253" s="8"/>
    </row>
    <row r="1254" spans="6:16" x14ac:dyDescent="0.2">
      <c r="F1254" s="1"/>
      <c r="G1254" s="12"/>
      <c r="H1254" s="1"/>
      <c r="I1254" s="1"/>
      <c r="J1254" s="1"/>
      <c r="K1254" s="1"/>
      <c r="L1254" s="1"/>
      <c r="M1254" s="1"/>
      <c r="N1254" s="1"/>
      <c r="O1254" s="1"/>
      <c r="P1254" s="8"/>
    </row>
    <row r="1255" spans="6:16" x14ac:dyDescent="0.2">
      <c r="F1255" s="1"/>
      <c r="G1255" s="456" t="str">
        <f>Data!BE24</f>
        <v>Result 10 - Please describe the intended result…</v>
      </c>
      <c r="H1255" s="456"/>
      <c r="I1255" s="456"/>
      <c r="J1255" s="456"/>
      <c r="K1255" s="456"/>
      <c r="L1255" s="456"/>
      <c r="M1255" s="456"/>
      <c r="N1255" s="456"/>
      <c r="O1255" s="456"/>
      <c r="P1255" s="8"/>
    </row>
    <row r="1256" spans="6:16" x14ac:dyDescent="0.2">
      <c r="F1256" s="1"/>
      <c r="G1256" s="456"/>
      <c r="H1256" s="456"/>
      <c r="I1256" s="456"/>
      <c r="J1256" s="456"/>
      <c r="K1256" s="456"/>
      <c r="L1256" s="456"/>
      <c r="M1256" s="456"/>
      <c r="N1256" s="456"/>
      <c r="O1256" s="456"/>
      <c r="P1256" s="8"/>
    </row>
    <row r="1257" spans="6:16" x14ac:dyDescent="0.2">
      <c r="F1257" s="1"/>
      <c r="G1257" s="456"/>
      <c r="H1257" s="456"/>
      <c r="I1257" s="456"/>
      <c r="J1257" s="456"/>
      <c r="K1257" s="456"/>
      <c r="L1257" s="456"/>
      <c r="M1257" s="456"/>
      <c r="N1257" s="456"/>
      <c r="O1257" s="456"/>
      <c r="P1257" s="8"/>
    </row>
    <row r="1258" spans="6:16" x14ac:dyDescent="0.2">
      <c r="F1258" s="1"/>
      <c r="G1258" s="1"/>
      <c r="H1258" s="1"/>
      <c r="I1258" s="1"/>
      <c r="J1258" s="1"/>
      <c r="K1258" s="1"/>
      <c r="L1258" s="1"/>
      <c r="M1258" s="1"/>
      <c r="N1258" s="1"/>
      <c r="O1258" s="1"/>
      <c r="P1258" s="8"/>
    </row>
    <row r="1259" spans="6:16" x14ac:dyDescent="0.2">
      <c r="F1259" s="1"/>
      <c r="G1259" s="100" t="s">
        <v>50</v>
      </c>
      <c r="H1259" s="491" t="str">
        <f>VLOOKUP(G1259,Data!$A$3:$B$35,2,FALSE)</f>
        <v>please provide a definition of the indicator…</v>
      </c>
      <c r="I1259" s="491"/>
      <c r="J1259" s="491"/>
      <c r="K1259" s="491"/>
      <c r="L1259" s="491"/>
      <c r="M1259" s="491"/>
      <c r="N1259" s="491"/>
      <c r="O1259" s="491"/>
      <c r="P1259" s="8"/>
    </row>
    <row r="1260" spans="6:16" x14ac:dyDescent="0.2">
      <c r="F1260" s="1"/>
      <c r="G1260" s="6"/>
      <c r="H1260" s="1"/>
      <c r="I1260" s="14"/>
      <c r="J1260" s="1"/>
      <c r="K1260" s="1"/>
      <c r="L1260" s="1"/>
      <c r="M1260" s="4"/>
      <c r="N1260" s="148"/>
      <c r="O1260" s="148"/>
      <c r="P1260" s="8"/>
    </row>
    <row r="1261" spans="6:16" x14ac:dyDescent="0.2">
      <c r="F1261" s="1"/>
      <c r="G1261" s="6"/>
      <c r="H1261" s="1" t="s">
        <v>223</v>
      </c>
      <c r="I1261" s="185">
        <f>VLOOKUP(G1259,Data!$A$3:$BE$35,18,FALSE)</f>
        <v>0</v>
      </c>
      <c r="J1261" s="1"/>
      <c r="K1261" s="1"/>
      <c r="L1261" s="6"/>
      <c r="M1261" s="4"/>
      <c r="N1261" s="148"/>
      <c r="O1261" s="148"/>
      <c r="P1261" s="8"/>
    </row>
    <row r="1262" spans="6:16" x14ac:dyDescent="0.2">
      <c r="F1262" s="1"/>
      <c r="G1262" s="6"/>
      <c r="H1262" s="1"/>
      <c r="I1262" s="14"/>
      <c r="J1262" s="1"/>
      <c r="K1262" s="1"/>
      <c r="L1262" s="1"/>
      <c r="M1262" s="1"/>
      <c r="N1262" s="147"/>
      <c r="O1262" s="147"/>
      <c r="P1262" s="8"/>
    </row>
    <row r="1263" spans="6:16" x14ac:dyDescent="0.2">
      <c r="F1263" s="1"/>
      <c r="G1263" s="6"/>
      <c r="H1263" s="1" t="s">
        <v>224</v>
      </c>
      <c r="I1263" s="14"/>
      <c r="J1263" s="156" t="str">
        <f>VLOOKUP(G1259,Data!$A$3:$BE$35,20,FALSE)</f>
        <v>Please Select</v>
      </c>
      <c r="K1263" s="1"/>
      <c r="L1263" s="1"/>
      <c r="M1263" s="321"/>
      <c r="N1263" s="321"/>
      <c r="O1263" s="147"/>
      <c r="P1263" s="8"/>
    </row>
    <row r="1264" spans="6:16" x14ac:dyDescent="0.2">
      <c r="F1264" s="1"/>
      <c r="G1264" s="6"/>
      <c r="H1264" s="1"/>
      <c r="I1264" s="14"/>
      <c r="J1264" s="1"/>
      <c r="K1264" s="1"/>
      <c r="L1264" s="1"/>
      <c r="M1264" s="1"/>
      <c r="N1264" s="147"/>
      <c r="O1264" s="147"/>
      <c r="P1264" s="8"/>
    </row>
    <row r="1265" spans="6:17" x14ac:dyDescent="0.2">
      <c r="F1265" s="1"/>
      <c r="G1265" s="6"/>
      <c r="H1265" s="1" t="s">
        <v>269</v>
      </c>
      <c r="I1265" s="1"/>
      <c r="J1265" s="1"/>
      <c r="K1265" s="185">
        <f>VLOOKUP(G1259,Data!$A$3:$BE$35,19,FALSE)</f>
        <v>0</v>
      </c>
      <c r="L1265" s="1"/>
      <c r="M1265" s="1"/>
      <c r="N1265" s="147"/>
      <c r="O1265" s="147"/>
      <c r="P1265" s="8"/>
    </row>
    <row r="1266" spans="6:17" x14ac:dyDescent="0.2">
      <c r="F1266" s="1"/>
      <c r="G1266" s="6"/>
      <c r="H1266" s="1"/>
      <c r="I1266" s="14"/>
      <c r="J1266" s="1"/>
      <c r="K1266" s="1"/>
      <c r="L1266" s="1"/>
      <c r="M1266" s="1"/>
      <c r="N1266" s="147"/>
      <c r="O1266" s="147"/>
      <c r="P1266" s="8"/>
    </row>
    <row r="1267" spans="6:17" x14ac:dyDescent="0.2">
      <c r="F1267" s="1"/>
      <c r="G1267" s="6"/>
      <c r="H1267" s="1" t="s">
        <v>272</v>
      </c>
      <c r="I1267" s="14"/>
      <c r="J1267" s="29" t="s">
        <v>190</v>
      </c>
      <c r="K1267" s="1"/>
      <c r="L1267" s="1"/>
      <c r="M1267" s="1"/>
      <c r="N1267" s="147"/>
      <c r="O1267" s="147"/>
      <c r="P1267" s="8"/>
    </row>
    <row r="1268" spans="6:17" x14ac:dyDescent="0.2">
      <c r="F1268" s="1"/>
      <c r="G1268" s="6"/>
      <c r="H1268" s="182" t="s">
        <v>14</v>
      </c>
      <c r="I1268" s="180"/>
      <c r="J1268" s="182" t="s">
        <v>276</v>
      </c>
      <c r="K1268" s="12"/>
      <c r="L1268" s="503" t="s">
        <v>277</v>
      </c>
      <c r="M1268" s="503"/>
      <c r="N1268" s="147"/>
      <c r="O1268" s="147"/>
      <c r="P1268" s="8"/>
    </row>
    <row r="1269" spans="6:17" x14ac:dyDescent="0.2">
      <c r="F1269" s="1"/>
      <c r="G1269" s="6"/>
      <c r="H1269" s="1"/>
      <c r="I1269" s="14"/>
      <c r="J1269" s="1"/>
      <c r="K1269" s="1"/>
      <c r="L1269" s="1"/>
      <c r="M1269" s="1"/>
      <c r="N1269" s="147"/>
      <c r="O1269" s="147"/>
      <c r="P1269" s="8"/>
    </row>
    <row r="1270" spans="6:17" x14ac:dyDescent="0.2">
      <c r="F1270" s="1"/>
      <c r="G1270" s="231" t="s">
        <v>281</v>
      </c>
      <c r="H1270" s="179" t="str">
        <f>VLOOKUP(G1259,Data!$A$3:$BE$35,8,FALSE)</f>
        <v>(dd.mm.yyyy)</v>
      </c>
      <c r="I1270" s="232" t="s">
        <v>280</v>
      </c>
      <c r="J1270" s="181">
        <f>VLOOKUP(G1259,Data!$A$3:$BE$35,13,FALSE)</f>
        <v>0</v>
      </c>
      <c r="K1270" s="1"/>
      <c r="L1270" s="502" t="s">
        <v>284</v>
      </c>
      <c r="M1270" s="502"/>
      <c r="N1270" s="36"/>
      <c r="O1270" s="36"/>
      <c r="P1270" s="8"/>
    </row>
    <row r="1271" spans="6:17" x14ac:dyDescent="0.2">
      <c r="F1271" s="1"/>
      <c r="G1271" s="507" t="s">
        <v>100</v>
      </c>
      <c r="H1271" s="147"/>
      <c r="I1271" s="14"/>
      <c r="J1271" s="1"/>
      <c r="K1271" s="1"/>
      <c r="L1271" s="1"/>
      <c r="M1271" s="1"/>
      <c r="N1271" s="175"/>
      <c r="O1271" s="175"/>
      <c r="P1271" s="8"/>
    </row>
    <row r="1272" spans="6:17" x14ac:dyDescent="0.2">
      <c r="F1272" s="1"/>
      <c r="G1272" s="507"/>
      <c r="H1272" s="15" t="e">
        <v>#N/A</v>
      </c>
      <c r="I1272" s="1"/>
      <c r="J1272" s="15" t="e">
        <v>#N/A</v>
      </c>
      <c r="K1272" s="193" t="e">
        <f>J1272/L1272</f>
        <v>#N/A</v>
      </c>
      <c r="L1272" s="508" t="s">
        <v>278</v>
      </c>
      <c r="M1272" s="508"/>
      <c r="N1272" s="193">
        <f>IF(ISERROR(K1272),0,K1272)</f>
        <v>0</v>
      </c>
      <c r="O1272" s="192">
        <f>N1272</f>
        <v>0</v>
      </c>
      <c r="P1272" s="192">
        <f>Q1272</f>
        <v>0</v>
      </c>
      <c r="Q1272" s="21">
        <f>IF(ISERROR(J1272),0,J1272)</f>
        <v>0</v>
      </c>
    </row>
    <row r="1273" spans="6:17" x14ac:dyDescent="0.2">
      <c r="F1273" s="1"/>
      <c r="G1273" s="507"/>
      <c r="H1273" s="147"/>
      <c r="I1273" s="1"/>
      <c r="J1273" s="1"/>
      <c r="K1273" s="193"/>
      <c r="L1273" s="1"/>
      <c r="M1273" s="1"/>
      <c r="N1273" s="193"/>
      <c r="O1273" s="192"/>
      <c r="P1273" s="8"/>
      <c r="Q1273" s="21"/>
    </row>
    <row r="1274" spans="6:17" x14ac:dyDescent="0.2">
      <c r="F1274" s="1"/>
      <c r="G1274" s="507"/>
      <c r="H1274" s="15" t="e">
        <v>#N/A</v>
      </c>
      <c r="I1274" s="1"/>
      <c r="J1274" s="15" t="e">
        <v>#N/A</v>
      </c>
      <c r="K1274" s="193" t="e">
        <f>J1274/L1274</f>
        <v>#N/A</v>
      </c>
      <c r="L1274" s="508" t="s">
        <v>278</v>
      </c>
      <c r="M1274" s="508"/>
      <c r="N1274" s="193">
        <f>IF(ISERROR(K1274),0,K1274)</f>
        <v>0</v>
      </c>
      <c r="O1274" s="35">
        <f>IF(N1274&lt;0.00001,O1272,N1274)</f>
        <v>0</v>
      </c>
      <c r="P1274" s="192">
        <f>IF(Q1274&lt;0.00001,P1272,Q1274)</f>
        <v>0</v>
      </c>
      <c r="Q1274" s="21">
        <f>IF(ISERROR(J1274),0,J1274)</f>
        <v>0</v>
      </c>
    </row>
    <row r="1275" spans="6:17" x14ac:dyDescent="0.2">
      <c r="F1275" s="1"/>
      <c r="G1275" s="507"/>
      <c r="H1275" s="147"/>
      <c r="I1275" s="1"/>
      <c r="J1275" s="1"/>
      <c r="K1275" s="193"/>
      <c r="L1275" s="1"/>
      <c r="M1275" s="1"/>
      <c r="N1275" s="193"/>
      <c r="O1275" s="192"/>
      <c r="P1275" s="8"/>
      <c r="Q1275" s="21"/>
    </row>
    <row r="1276" spans="6:17" x14ac:dyDescent="0.2">
      <c r="F1276" s="1"/>
      <c r="G1276" s="507"/>
      <c r="H1276" s="15" t="e">
        <v>#N/A</v>
      </c>
      <c r="I1276" s="1"/>
      <c r="J1276" s="15" t="e">
        <v>#N/A</v>
      </c>
      <c r="K1276" s="193" t="e">
        <f>J1276/L1276</f>
        <v>#N/A</v>
      </c>
      <c r="L1276" s="508" t="s">
        <v>278</v>
      </c>
      <c r="M1276" s="508"/>
      <c r="N1276" s="193">
        <f>IF(ISERROR(K1276),0,K1276)</f>
        <v>0</v>
      </c>
      <c r="O1276" s="192">
        <f>IF(N1276&lt;0.00001,O1274,N1276)</f>
        <v>0</v>
      </c>
      <c r="P1276" s="192">
        <f>IF(Q1276&lt;0.00001,P1274,Q1276)</f>
        <v>0</v>
      </c>
      <c r="Q1276" s="21">
        <f>IF(ISERROR(J1276),0,J1276)</f>
        <v>0</v>
      </c>
    </row>
    <row r="1277" spans="6:17" x14ac:dyDescent="0.2">
      <c r="F1277" s="1"/>
      <c r="G1277" s="507"/>
      <c r="H1277" s="147"/>
      <c r="I1277" s="1"/>
      <c r="J1277" s="1"/>
      <c r="K1277" s="193"/>
      <c r="L1277" s="1"/>
      <c r="M1277" s="1"/>
      <c r="N1277" s="193"/>
      <c r="O1277" s="35"/>
      <c r="P1277" s="8"/>
      <c r="Q1277" s="21"/>
    </row>
    <row r="1278" spans="6:17" x14ac:dyDescent="0.2">
      <c r="F1278" s="1"/>
      <c r="G1278" s="507"/>
      <c r="H1278" s="15" t="e">
        <v>#N/A</v>
      </c>
      <c r="I1278" s="1"/>
      <c r="J1278" s="15" t="e">
        <v>#N/A</v>
      </c>
      <c r="K1278" s="193" t="e">
        <f>J1278/L1278</f>
        <v>#N/A</v>
      </c>
      <c r="L1278" s="508" t="s">
        <v>278</v>
      </c>
      <c r="M1278" s="508"/>
      <c r="N1278" s="193">
        <f>IF(ISERROR(K1278),0,K1278)</f>
        <v>0</v>
      </c>
      <c r="O1278" s="192">
        <f>IF(N1278&lt;0.00001,O1276,N1278)</f>
        <v>0</v>
      </c>
      <c r="P1278" s="192">
        <f>IF(Q1278&lt;0.00001,P1276,Q1278)</f>
        <v>0</v>
      </c>
      <c r="Q1278" s="21">
        <f>IF(ISERROR(J1278),0,J1278)</f>
        <v>0</v>
      </c>
    </row>
    <row r="1279" spans="6:17" x14ac:dyDescent="0.2">
      <c r="F1279" s="1"/>
      <c r="G1279" s="507"/>
      <c r="H1279" s="14"/>
      <c r="I1279" s="1"/>
      <c r="J1279" s="147"/>
      <c r="K1279" s="193"/>
      <c r="L1279" s="1"/>
      <c r="M1279" s="1"/>
      <c r="N1279" s="193"/>
      <c r="O1279" s="192"/>
      <c r="P1279" s="8"/>
      <c r="Q1279" s="21"/>
    </row>
    <row r="1280" spans="6:17" x14ac:dyDescent="0.2">
      <c r="F1280" s="1"/>
      <c r="G1280" s="507"/>
      <c r="H1280" s="15" t="e">
        <v>#N/A</v>
      </c>
      <c r="I1280" s="1"/>
      <c r="J1280" s="15" t="e">
        <v>#N/A</v>
      </c>
      <c r="K1280" s="193" t="e">
        <f>J1280/L1280</f>
        <v>#N/A</v>
      </c>
      <c r="L1280" s="508" t="s">
        <v>278</v>
      </c>
      <c r="M1280" s="508"/>
      <c r="N1280" s="193">
        <f>IF(ISERROR(K1280),0,K1280)</f>
        <v>0</v>
      </c>
      <c r="O1280" s="35">
        <f>IF(N1280&lt;0.00001,O1278,N1280)</f>
        <v>0</v>
      </c>
      <c r="P1280" s="192">
        <f>IF(Q1280&lt;0.00001,P1278,Q1280)</f>
        <v>0</v>
      </c>
      <c r="Q1280" s="21">
        <f>IF(ISERROR(J1280),0,J1280)</f>
        <v>0</v>
      </c>
    </row>
    <row r="1281" spans="6:17" x14ac:dyDescent="0.2">
      <c r="F1281" s="1"/>
      <c r="G1281" s="507"/>
      <c r="H1281" s="14"/>
      <c r="I1281" s="1"/>
      <c r="J1281" s="147"/>
      <c r="K1281" s="193"/>
      <c r="L1281" s="1"/>
      <c r="M1281" s="1"/>
      <c r="N1281" s="193"/>
      <c r="O1281" s="192"/>
      <c r="P1281" s="1"/>
      <c r="Q1281" s="21"/>
    </row>
    <row r="1282" spans="6:17" x14ac:dyDescent="0.2">
      <c r="F1282" s="1"/>
      <c r="G1282" s="507"/>
      <c r="H1282" s="15" t="e">
        <v>#N/A</v>
      </c>
      <c r="I1282" s="1"/>
      <c r="J1282" s="15" t="e">
        <v>#N/A</v>
      </c>
      <c r="K1282" s="193" t="e">
        <f>J1282/L1282</f>
        <v>#N/A</v>
      </c>
      <c r="L1282" s="508" t="s">
        <v>278</v>
      </c>
      <c r="M1282" s="508"/>
      <c r="N1282" s="193">
        <f>IF(ISERROR(K1282),0,K1282)</f>
        <v>0</v>
      </c>
      <c r="O1282" s="192">
        <f>IF(N1282&lt;0.00001,O1280,N1282)</f>
        <v>0</v>
      </c>
      <c r="P1282" s="192">
        <f>IF(Q1282&lt;0.00001,P1280,Q1282)</f>
        <v>0</v>
      </c>
      <c r="Q1282" s="21">
        <f>IF(ISERROR(J1282),0,J1282)</f>
        <v>0</v>
      </c>
    </row>
    <row r="1283" spans="6:17" x14ac:dyDescent="0.2">
      <c r="F1283" s="1"/>
      <c r="G1283" s="507"/>
      <c r="H1283" s="14"/>
      <c r="I1283" s="1"/>
      <c r="J1283" s="147"/>
      <c r="K1283" s="193"/>
      <c r="L1283" s="1"/>
      <c r="M1283" s="1"/>
      <c r="N1283" s="193"/>
      <c r="O1283" s="35"/>
      <c r="P1283" s="1"/>
      <c r="Q1283" s="21"/>
    </row>
    <row r="1284" spans="6:17" x14ac:dyDescent="0.2">
      <c r="F1284" s="1"/>
      <c r="G1284" s="507"/>
      <c r="H1284" s="15" t="e">
        <v>#N/A</v>
      </c>
      <c r="I1284" s="1"/>
      <c r="J1284" s="15" t="e">
        <v>#N/A</v>
      </c>
      <c r="K1284" s="193" t="e">
        <f>J1284/L1284</f>
        <v>#N/A</v>
      </c>
      <c r="L1284" s="508" t="s">
        <v>278</v>
      </c>
      <c r="M1284" s="508"/>
      <c r="N1284" s="193">
        <f>IF(ISERROR(K1284),0,K1284)</f>
        <v>0</v>
      </c>
      <c r="O1284" s="192">
        <f>IF(N1284&lt;0.00001,O1282,N1284)</f>
        <v>0</v>
      </c>
      <c r="P1284" s="192">
        <f>IF(Q1284&lt;0.00001,P1282,Q1284)</f>
        <v>0</v>
      </c>
      <c r="Q1284" s="21">
        <f>IF(ISERROR(J1284),0,J1284)</f>
        <v>0</v>
      </c>
    </row>
    <row r="1285" spans="6:17" x14ac:dyDescent="0.2">
      <c r="F1285" s="1"/>
      <c r="G1285" s="507"/>
      <c r="H1285" s="14"/>
      <c r="I1285" s="1"/>
      <c r="J1285" s="147"/>
      <c r="K1285" s="193"/>
      <c r="L1285" s="1"/>
      <c r="M1285" s="1"/>
      <c r="N1285" s="193"/>
      <c r="O1285" s="192"/>
      <c r="P1285" s="1"/>
      <c r="Q1285" s="21"/>
    </row>
    <row r="1286" spans="6:17" x14ac:dyDescent="0.2">
      <c r="F1286" s="1"/>
      <c r="G1286" s="507"/>
      <c r="H1286" s="15" t="e">
        <v>#N/A</v>
      </c>
      <c r="I1286" s="1"/>
      <c r="J1286" s="15" t="e">
        <v>#N/A</v>
      </c>
      <c r="K1286" s="193" t="e">
        <f>J1286/L1286</f>
        <v>#N/A</v>
      </c>
      <c r="L1286" s="508" t="s">
        <v>278</v>
      </c>
      <c r="M1286" s="508"/>
      <c r="N1286" s="193">
        <f>IF(ISERROR(K1286),0,K1286)</f>
        <v>0</v>
      </c>
      <c r="O1286" s="35">
        <f>IF(N1286&lt;0.00001,O1284,N1286)</f>
        <v>0</v>
      </c>
      <c r="P1286" s="192">
        <f>IF(Q1286&lt;0.00001,P1284,Q1286)</f>
        <v>0</v>
      </c>
      <c r="Q1286" s="21">
        <f>IF(ISERROR(J1286),0,J1286)</f>
        <v>0</v>
      </c>
    </row>
    <row r="1287" spans="6:17" x14ac:dyDescent="0.2">
      <c r="F1287" s="1"/>
      <c r="G1287" s="507"/>
      <c r="H1287" s="14"/>
      <c r="I1287" s="1"/>
      <c r="J1287" s="147"/>
      <c r="K1287" s="193"/>
      <c r="L1287" s="1"/>
      <c r="M1287" s="1"/>
      <c r="N1287" s="193"/>
      <c r="O1287" s="192"/>
      <c r="P1287" s="1"/>
      <c r="Q1287" s="21"/>
    </row>
    <row r="1288" spans="6:17" x14ac:dyDescent="0.2">
      <c r="F1288" s="1"/>
      <c r="G1288" s="507"/>
      <c r="H1288" s="15" t="e">
        <v>#N/A</v>
      </c>
      <c r="I1288" s="1"/>
      <c r="J1288" s="15" t="e">
        <v>#N/A</v>
      </c>
      <c r="K1288" s="193" t="e">
        <f>J1288/L1288</f>
        <v>#N/A</v>
      </c>
      <c r="L1288" s="508" t="s">
        <v>278</v>
      </c>
      <c r="M1288" s="508"/>
      <c r="N1288" s="193">
        <f>IF(ISERROR(K1288),0,K1288)</f>
        <v>0</v>
      </c>
      <c r="O1288" s="192">
        <f>IF(N1288&lt;0.00001,O1286,N1288)</f>
        <v>0</v>
      </c>
      <c r="P1288" s="192">
        <f>IF(Q1288&lt;0.00001,P1286,Q1288)</f>
        <v>0</v>
      </c>
      <c r="Q1288" s="21">
        <f>IF(ISERROR(J1288),0,J1288)</f>
        <v>0</v>
      </c>
    </row>
    <row r="1289" spans="6:17" x14ac:dyDescent="0.2">
      <c r="F1289" s="1"/>
      <c r="G1289" s="507"/>
      <c r="H1289" s="14"/>
      <c r="I1289" s="1"/>
      <c r="J1289" s="147"/>
      <c r="K1289" s="193"/>
      <c r="L1289" s="1"/>
      <c r="M1289" s="1"/>
      <c r="N1289" s="193"/>
      <c r="O1289" s="35"/>
      <c r="P1289" s="1"/>
      <c r="Q1289" s="21"/>
    </row>
    <row r="1290" spans="6:17" x14ac:dyDescent="0.2">
      <c r="F1290" s="1"/>
      <c r="G1290" s="507"/>
      <c r="H1290" s="15" t="e">
        <v>#N/A</v>
      </c>
      <c r="I1290" s="1"/>
      <c r="J1290" s="15" t="e">
        <v>#N/A</v>
      </c>
      <c r="K1290" s="193" t="e">
        <f>J1290/L1290</f>
        <v>#N/A</v>
      </c>
      <c r="L1290" s="508" t="s">
        <v>278</v>
      </c>
      <c r="M1290" s="508"/>
      <c r="N1290" s="193">
        <f>IF(ISERROR(K1290),0,K1290)</f>
        <v>0</v>
      </c>
      <c r="O1290" s="192">
        <f>IF(N1290&lt;0.00001,O1288,N1290)</f>
        <v>0</v>
      </c>
      <c r="P1290" s="192">
        <f>IF(Q1290&lt;0.00001,P1288,Q1290)</f>
        <v>0</v>
      </c>
      <c r="Q1290" s="21">
        <f>IF(ISERROR(J1290),0,J1290)</f>
        <v>0</v>
      </c>
    </row>
    <row r="1291" spans="6:17" x14ac:dyDescent="0.2">
      <c r="F1291" s="1"/>
      <c r="G1291" s="1"/>
      <c r="H1291" s="14"/>
      <c r="I1291" s="1"/>
      <c r="J1291" s="147"/>
      <c r="K1291" s="1"/>
      <c r="L1291" s="1"/>
      <c r="M1291" s="1"/>
      <c r="N1291" s="193"/>
      <c r="O1291" s="6"/>
      <c r="P1291" s="1"/>
    </row>
    <row r="1292" spans="6:17" x14ac:dyDescent="0.2">
      <c r="F1292" s="1"/>
      <c r="G1292" s="231" t="s">
        <v>275</v>
      </c>
      <c r="H1292" s="179" t="e">
        <f>VLOOKUP(G1259,Data!$A$3:$BE$35,10,FALSE)</f>
        <v>#VALUE!</v>
      </c>
      <c r="I1292" s="232" t="s">
        <v>274</v>
      </c>
      <c r="J1292" s="181">
        <f>VLOOKUP(G1259,Data!$A$3:$BE$35,14,FALSE)</f>
        <v>0</v>
      </c>
      <c r="K1292" s="1"/>
      <c r="L1292" s="321"/>
      <c r="M1292" s="321"/>
      <c r="N1292" s="321"/>
      <c r="O1292" s="321"/>
      <c r="P1292" s="1"/>
    </row>
    <row r="1293" spans="6:17" x14ac:dyDescent="0.2">
      <c r="F1293" s="1"/>
      <c r="G1293" s="1"/>
      <c r="H1293" s="1"/>
      <c r="I1293" s="1"/>
      <c r="J1293" s="147"/>
      <c r="K1293" s="1"/>
      <c r="L1293" s="1"/>
      <c r="M1293" s="1"/>
      <c r="N1293" s="1"/>
      <c r="O1293" s="1"/>
      <c r="P1293" s="1"/>
    </row>
    <row r="1294" spans="6:17" x14ac:dyDescent="0.2">
      <c r="F1294" s="1"/>
      <c r="G1294" s="1"/>
      <c r="H1294" s="1"/>
      <c r="I1294" s="1"/>
      <c r="J1294" s="147"/>
      <c r="K1294" s="1"/>
      <c r="L1294" s="1"/>
      <c r="M1294" s="1"/>
      <c r="N1294" s="1"/>
      <c r="O1294" s="1"/>
      <c r="P1294" s="1"/>
    </row>
    <row r="1295" spans="6:17" x14ac:dyDescent="0.2">
      <c r="F1295" s="1"/>
      <c r="G1295" s="1"/>
      <c r="H1295" s="14"/>
      <c r="I1295" s="1"/>
      <c r="J1295" s="1"/>
      <c r="K1295" s="1"/>
      <c r="L1295" s="1"/>
      <c r="M1295" s="1"/>
      <c r="N1295" s="1"/>
      <c r="O1295" s="1"/>
      <c r="P1295" s="1"/>
    </row>
    <row r="1296" spans="6:17" ht="14.25" x14ac:dyDescent="0.2">
      <c r="F1296" s="1"/>
      <c r="G1296" s="1"/>
      <c r="H1296" s="35">
        <f>P1290</f>
        <v>0</v>
      </c>
      <c r="I1296" s="6" t="s">
        <v>109</v>
      </c>
      <c r="J1296" s="187">
        <f ca="1">TODAY()</f>
        <v>42845</v>
      </c>
      <c r="K1296" s="505" t="e">
        <f>VLOOKUP(G1259,Data!$A$3:$BE$35,53,FALSE)</f>
        <v>#DIV/0!</v>
      </c>
      <c r="L1296" s="506"/>
      <c r="M1296" s="506"/>
      <c r="N1296" s="8"/>
      <c r="O1296" s="1"/>
      <c r="P1296" s="1"/>
    </row>
    <row r="1297" spans="6:16" ht="14.25" x14ac:dyDescent="0.2">
      <c r="F1297" s="1"/>
      <c r="G1297" s="1"/>
      <c r="H1297" s="1"/>
      <c r="I1297" s="1"/>
      <c r="J1297" s="187"/>
      <c r="K1297" s="138" t="e">
        <f>K1296</f>
        <v>#DIV/0!</v>
      </c>
      <c r="L1297" s="1"/>
      <c r="M1297" s="1"/>
      <c r="N1297" s="8"/>
      <c r="O1297" s="1"/>
      <c r="P1297" s="1"/>
    </row>
    <row r="1298" spans="6:16" ht="14.25" x14ac:dyDescent="0.2">
      <c r="F1298" s="1"/>
      <c r="G1298" s="1"/>
      <c r="H1298" s="305">
        <f>O1290</f>
        <v>0</v>
      </c>
      <c r="I1298" s="6" t="s">
        <v>101</v>
      </c>
      <c r="J1298" s="187">
        <f ca="1">TODAY()</f>
        <v>42845</v>
      </c>
      <c r="K1298" s="510" t="str">
        <f>VLOOKUP(H1298,$AV$8:$AW$311,2,TRUE)</f>
        <v>(no data)</v>
      </c>
      <c r="L1298" s="510"/>
      <c r="M1298" s="510"/>
      <c r="N1298" s="8"/>
      <c r="O1298" s="6"/>
      <c r="P1298" s="1"/>
    </row>
    <row r="1299" spans="6:16" x14ac:dyDescent="0.2">
      <c r="F1299" s="1"/>
      <c r="G1299" s="6"/>
      <c r="H1299" s="1"/>
      <c r="I1299" s="1"/>
      <c r="J1299" s="1"/>
      <c r="K1299" s="1"/>
      <c r="L1299" s="1"/>
      <c r="M1299" s="1"/>
      <c r="N1299" s="1"/>
      <c r="O1299" s="35"/>
      <c r="P1299" s="1"/>
    </row>
    <row r="1300" spans="6:16" x14ac:dyDescent="0.2">
      <c r="F1300" s="1"/>
      <c r="G1300" s="1"/>
      <c r="H1300" s="1"/>
      <c r="I1300" s="1"/>
      <c r="J1300" s="1"/>
      <c r="K1300" s="1"/>
      <c r="L1300" s="1"/>
      <c r="M1300" s="1"/>
      <c r="N1300" s="1"/>
      <c r="O1300" s="6"/>
      <c r="P1300" s="1"/>
    </row>
    <row r="1302" spans="6:16" x14ac:dyDescent="0.2">
      <c r="F1302" s="1"/>
      <c r="G1302" s="12"/>
      <c r="H1302" s="1"/>
      <c r="I1302" s="1"/>
      <c r="J1302" s="1"/>
      <c r="K1302" s="1"/>
      <c r="L1302" s="1"/>
      <c r="M1302" s="1"/>
      <c r="N1302" s="1"/>
      <c r="O1302" s="1"/>
      <c r="P1302" s="8"/>
    </row>
    <row r="1303" spans="6:16" x14ac:dyDescent="0.2">
      <c r="F1303" s="1"/>
      <c r="G1303" s="12"/>
      <c r="H1303" s="1"/>
      <c r="I1303" s="1"/>
      <c r="J1303" s="1"/>
      <c r="K1303" s="1"/>
      <c r="L1303" s="1"/>
      <c r="M1303" s="1"/>
      <c r="N1303" s="1"/>
      <c r="O1303" s="1"/>
      <c r="P1303" s="8"/>
    </row>
    <row r="1304" spans="6:16" x14ac:dyDescent="0.2">
      <c r="F1304" s="1"/>
      <c r="G1304" s="456" t="str">
        <f>Data!BE25</f>
        <v>Result 10 - Please describe the intended result…</v>
      </c>
      <c r="H1304" s="456"/>
      <c r="I1304" s="456"/>
      <c r="J1304" s="456"/>
      <c r="K1304" s="456"/>
      <c r="L1304" s="456"/>
      <c r="M1304" s="456"/>
      <c r="N1304" s="456"/>
      <c r="O1304" s="456"/>
      <c r="P1304" s="8"/>
    </row>
    <row r="1305" spans="6:16" x14ac:dyDescent="0.2">
      <c r="F1305" s="1"/>
      <c r="G1305" s="456"/>
      <c r="H1305" s="456"/>
      <c r="I1305" s="456"/>
      <c r="J1305" s="456"/>
      <c r="K1305" s="456"/>
      <c r="L1305" s="456"/>
      <c r="M1305" s="456"/>
      <c r="N1305" s="456"/>
      <c r="O1305" s="456"/>
      <c r="P1305" s="8"/>
    </row>
    <row r="1306" spans="6:16" x14ac:dyDescent="0.2">
      <c r="F1306" s="1"/>
      <c r="G1306" s="456"/>
      <c r="H1306" s="456"/>
      <c r="I1306" s="456"/>
      <c r="J1306" s="456"/>
      <c r="K1306" s="456"/>
      <c r="L1306" s="456"/>
      <c r="M1306" s="456"/>
      <c r="N1306" s="456"/>
      <c r="O1306" s="456"/>
      <c r="P1306" s="8"/>
    </row>
    <row r="1307" spans="6:16" x14ac:dyDescent="0.2">
      <c r="F1307" s="1"/>
      <c r="G1307" s="1"/>
      <c r="H1307" s="1"/>
      <c r="I1307" s="1"/>
      <c r="J1307" s="1"/>
      <c r="K1307" s="1"/>
      <c r="L1307" s="1"/>
      <c r="M1307" s="1"/>
      <c r="N1307" s="1"/>
      <c r="O1307" s="1"/>
      <c r="P1307" s="8"/>
    </row>
    <row r="1308" spans="6:16" x14ac:dyDescent="0.2">
      <c r="F1308" s="1"/>
      <c r="G1308" s="100" t="s">
        <v>51</v>
      </c>
      <c r="H1308" s="491" t="str">
        <f>VLOOKUP(G1308,Data!$A$3:$B$35,2,FALSE)</f>
        <v>please provide a definition of the indicator…</v>
      </c>
      <c r="I1308" s="491"/>
      <c r="J1308" s="491"/>
      <c r="K1308" s="491"/>
      <c r="L1308" s="491"/>
      <c r="M1308" s="491"/>
      <c r="N1308" s="491"/>
      <c r="O1308" s="491"/>
      <c r="P1308" s="8"/>
    </row>
    <row r="1309" spans="6:16" x14ac:dyDescent="0.2">
      <c r="F1309" s="1"/>
      <c r="G1309" s="6"/>
      <c r="H1309" s="1"/>
      <c r="I1309" s="14"/>
      <c r="J1309" s="1"/>
      <c r="K1309" s="1"/>
      <c r="L1309" s="1"/>
      <c r="M1309" s="4"/>
      <c r="N1309" s="148"/>
      <c r="O1309" s="148"/>
      <c r="P1309" s="8"/>
    </row>
    <row r="1310" spans="6:16" x14ac:dyDescent="0.2">
      <c r="F1310" s="1"/>
      <c r="G1310" s="6"/>
      <c r="H1310" s="1" t="s">
        <v>223</v>
      </c>
      <c r="I1310" s="185">
        <f>VLOOKUP(G1308,Data!$A$3:$BE$35,18,FALSE)</f>
        <v>0</v>
      </c>
      <c r="J1310" s="1"/>
      <c r="K1310" s="1"/>
      <c r="L1310" s="6"/>
      <c r="M1310" s="4"/>
      <c r="N1310" s="148"/>
      <c r="O1310" s="148"/>
      <c r="P1310" s="8"/>
    </row>
    <row r="1311" spans="6:16" x14ac:dyDescent="0.2">
      <c r="F1311" s="1"/>
      <c r="G1311" s="6"/>
      <c r="H1311" s="1"/>
      <c r="I1311" s="14"/>
      <c r="J1311" s="1"/>
      <c r="K1311" s="1"/>
      <c r="L1311" s="1"/>
      <c r="M1311" s="1"/>
      <c r="N1311" s="147"/>
      <c r="O1311" s="147"/>
      <c r="P1311" s="8"/>
    </row>
    <row r="1312" spans="6:16" x14ac:dyDescent="0.2">
      <c r="F1312" s="1"/>
      <c r="G1312" s="6"/>
      <c r="H1312" s="1" t="s">
        <v>224</v>
      </c>
      <c r="I1312" s="14"/>
      <c r="J1312" s="156" t="str">
        <f>VLOOKUP(G1308,Data!$A$3:$BE$35,20,FALSE)</f>
        <v>Please Select</v>
      </c>
      <c r="K1312" s="1"/>
      <c r="L1312" s="1"/>
      <c r="M1312" s="321"/>
      <c r="N1312" s="321"/>
      <c r="O1312" s="147"/>
      <c r="P1312" s="8"/>
    </row>
    <row r="1313" spans="6:17" x14ac:dyDescent="0.2">
      <c r="F1313" s="1"/>
      <c r="G1313" s="6"/>
      <c r="H1313" s="1"/>
      <c r="I1313" s="14"/>
      <c r="J1313" s="1"/>
      <c r="K1313" s="1"/>
      <c r="L1313" s="1"/>
      <c r="M1313" s="1"/>
      <c r="N1313" s="147"/>
      <c r="O1313" s="147"/>
      <c r="P1313" s="8"/>
    </row>
    <row r="1314" spans="6:17" x14ac:dyDescent="0.2">
      <c r="F1314" s="1"/>
      <c r="G1314" s="6"/>
      <c r="H1314" s="1" t="s">
        <v>269</v>
      </c>
      <c r="I1314" s="1"/>
      <c r="J1314" s="1"/>
      <c r="K1314" s="185">
        <f>VLOOKUP(G1308,Data!$A$3:$BE$35,19,FALSE)</f>
        <v>0</v>
      </c>
      <c r="L1314" s="1"/>
      <c r="M1314" s="1"/>
      <c r="N1314" s="147"/>
      <c r="O1314" s="147"/>
      <c r="P1314" s="8"/>
    </row>
    <row r="1315" spans="6:17" x14ac:dyDescent="0.2">
      <c r="F1315" s="1"/>
      <c r="G1315" s="6"/>
      <c r="H1315" s="1"/>
      <c r="I1315" s="14"/>
      <c r="J1315" s="1"/>
      <c r="K1315" s="1"/>
      <c r="L1315" s="1"/>
      <c r="M1315" s="1"/>
      <c r="N1315" s="147"/>
      <c r="O1315" s="147"/>
      <c r="P1315" s="8"/>
    </row>
    <row r="1316" spans="6:17" x14ac:dyDescent="0.2">
      <c r="F1316" s="1"/>
      <c r="G1316" s="6"/>
      <c r="H1316" s="1" t="s">
        <v>272</v>
      </c>
      <c r="I1316" s="14"/>
      <c r="J1316" s="29" t="s">
        <v>190</v>
      </c>
      <c r="K1316" s="1"/>
      <c r="L1316" s="1"/>
      <c r="M1316" s="1"/>
      <c r="N1316" s="147"/>
      <c r="O1316" s="147"/>
      <c r="P1316" s="8"/>
    </row>
    <row r="1317" spans="6:17" x14ac:dyDescent="0.2">
      <c r="F1317" s="1"/>
      <c r="G1317" s="6"/>
      <c r="H1317" s="182" t="s">
        <v>14</v>
      </c>
      <c r="I1317" s="180"/>
      <c r="J1317" s="182" t="s">
        <v>276</v>
      </c>
      <c r="K1317" s="12"/>
      <c r="L1317" s="503" t="s">
        <v>277</v>
      </c>
      <c r="M1317" s="503"/>
      <c r="N1317" s="147"/>
      <c r="O1317" s="147"/>
      <c r="P1317" s="8"/>
    </row>
    <row r="1318" spans="6:17" x14ac:dyDescent="0.2">
      <c r="F1318" s="1"/>
      <c r="G1318" s="6"/>
      <c r="H1318" s="1"/>
      <c r="I1318" s="14"/>
      <c r="J1318" s="12"/>
      <c r="K1318" s="1"/>
      <c r="L1318" s="1"/>
      <c r="M1318" s="1"/>
      <c r="N1318" s="147"/>
      <c r="O1318" s="147"/>
      <c r="P1318" s="8"/>
    </row>
    <row r="1319" spans="6:17" x14ac:dyDescent="0.2">
      <c r="F1319" s="1"/>
      <c r="G1319" s="231" t="s">
        <v>281</v>
      </c>
      <c r="H1319" s="179" t="str">
        <f>VLOOKUP(G1308,Data!$A$3:$BE$35,8,FALSE)</f>
        <v>(dd.mm.yyyy)</v>
      </c>
      <c r="I1319" s="232" t="s">
        <v>280</v>
      </c>
      <c r="J1319" s="181">
        <f>VLOOKUP(G1308,Data!$A$3:$BE$35,13,FALSE)</f>
        <v>0</v>
      </c>
      <c r="K1319" s="1"/>
      <c r="L1319" s="502" t="s">
        <v>284</v>
      </c>
      <c r="M1319" s="502"/>
      <c r="N1319" s="36"/>
      <c r="O1319" s="36"/>
      <c r="P1319" s="8"/>
    </row>
    <row r="1320" spans="6:17" x14ac:dyDescent="0.2">
      <c r="F1320" s="1"/>
      <c r="G1320" s="507" t="s">
        <v>100</v>
      </c>
      <c r="H1320" s="147"/>
      <c r="I1320" s="14"/>
      <c r="J1320" s="1"/>
      <c r="K1320" s="1"/>
      <c r="L1320" s="1"/>
      <c r="M1320" s="1"/>
      <c r="N1320" s="175"/>
      <c r="O1320" s="175"/>
      <c r="P1320" s="8"/>
    </row>
    <row r="1321" spans="6:17" x14ac:dyDescent="0.2">
      <c r="F1321" s="1"/>
      <c r="G1321" s="507"/>
      <c r="H1321" s="15" t="e">
        <v>#N/A</v>
      </c>
      <c r="I1321" s="1"/>
      <c r="J1321" s="15" t="e">
        <v>#N/A</v>
      </c>
      <c r="K1321" s="193" t="e">
        <f>J1321/L1321</f>
        <v>#N/A</v>
      </c>
      <c r="L1321" s="508" t="s">
        <v>278</v>
      </c>
      <c r="M1321" s="508"/>
      <c r="N1321" s="193">
        <f>IF(ISERROR(K1321),0,K1321)</f>
        <v>0</v>
      </c>
      <c r="O1321" s="192">
        <f>N1321</f>
        <v>0</v>
      </c>
      <c r="P1321" s="192">
        <f>Q1321</f>
        <v>0</v>
      </c>
      <c r="Q1321" s="21">
        <f>IF(ISERROR(J1321),0,J1321)</f>
        <v>0</v>
      </c>
    </row>
    <row r="1322" spans="6:17" x14ac:dyDescent="0.2">
      <c r="F1322" s="1"/>
      <c r="G1322" s="507"/>
      <c r="H1322" s="147"/>
      <c r="I1322" s="1"/>
      <c r="J1322" s="1"/>
      <c r="K1322" s="193"/>
      <c r="L1322" s="1"/>
      <c r="M1322" s="1"/>
      <c r="N1322" s="193"/>
      <c r="O1322" s="192"/>
      <c r="P1322" s="8"/>
      <c r="Q1322" s="21"/>
    </row>
    <row r="1323" spans="6:17" x14ac:dyDescent="0.2">
      <c r="F1323" s="1"/>
      <c r="G1323" s="507"/>
      <c r="H1323" s="15" t="e">
        <v>#N/A</v>
      </c>
      <c r="I1323" s="1"/>
      <c r="J1323" s="15" t="e">
        <v>#N/A</v>
      </c>
      <c r="K1323" s="193" t="e">
        <f>J1323/L1323</f>
        <v>#N/A</v>
      </c>
      <c r="L1323" s="508" t="s">
        <v>278</v>
      </c>
      <c r="M1323" s="508"/>
      <c r="N1323" s="193">
        <f>IF(ISERROR(K1323),0,K1323)</f>
        <v>0</v>
      </c>
      <c r="O1323" s="35">
        <f>IF(N1323&lt;0.00001,O1321,N1323)</f>
        <v>0</v>
      </c>
      <c r="P1323" s="192">
        <f>IF(Q1323&lt;0.00001,P1321,Q1323)</f>
        <v>0</v>
      </c>
      <c r="Q1323" s="21">
        <f>IF(ISERROR(J1323),0,J1323)</f>
        <v>0</v>
      </c>
    </row>
    <row r="1324" spans="6:17" x14ac:dyDescent="0.2">
      <c r="F1324" s="1"/>
      <c r="G1324" s="507"/>
      <c r="H1324" s="147"/>
      <c r="I1324" s="1"/>
      <c r="J1324" s="1"/>
      <c r="K1324" s="193"/>
      <c r="L1324" s="1"/>
      <c r="M1324" s="1"/>
      <c r="N1324" s="193"/>
      <c r="O1324" s="192"/>
      <c r="P1324" s="8"/>
      <c r="Q1324" s="21"/>
    </row>
    <row r="1325" spans="6:17" x14ac:dyDescent="0.2">
      <c r="F1325" s="1"/>
      <c r="G1325" s="507"/>
      <c r="H1325" s="15" t="e">
        <v>#N/A</v>
      </c>
      <c r="I1325" s="1"/>
      <c r="J1325" s="15" t="e">
        <v>#N/A</v>
      </c>
      <c r="K1325" s="193" t="e">
        <f>J1325/L1325</f>
        <v>#N/A</v>
      </c>
      <c r="L1325" s="508" t="s">
        <v>278</v>
      </c>
      <c r="M1325" s="508"/>
      <c r="N1325" s="193">
        <f>IF(ISERROR(K1325),0,K1325)</f>
        <v>0</v>
      </c>
      <c r="O1325" s="192">
        <f>IF(N1325&lt;0.00001,O1323,N1325)</f>
        <v>0</v>
      </c>
      <c r="P1325" s="192">
        <f>IF(Q1325&lt;0.00001,P1323,Q1325)</f>
        <v>0</v>
      </c>
      <c r="Q1325" s="21">
        <f>IF(ISERROR(J1325),0,J1325)</f>
        <v>0</v>
      </c>
    </row>
    <row r="1326" spans="6:17" x14ac:dyDescent="0.2">
      <c r="F1326" s="1"/>
      <c r="G1326" s="507"/>
      <c r="H1326" s="147"/>
      <c r="I1326" s="1"/>
      <c r="J1326" s="1"/>
      <c r="K1326" s="193"/>
      <c r="L1326" s="1"/>
      <c r="M1326" s="1"/>
      <c r="N1326" s="193"/>
      <c r="O1326" s="35"/>
      <c r="P1326" s="8"/>
      <c r="Q1326" s="21"/>
    </row>
    <row r="1327" spans="6:17" x14ac:dyDescent="0.2">
      <c r="F1327" s="1"/>
      <c r="G1327" s="507"/>
      <c r="H1327" s="15" t="e">
        <v>#N/A</v>
      </c>
      <c r="I1327" s="1"/>
      <c r="J1327" s="15" t="e">
        <v>#N/A</v>
      </c>
      <c r="K1327" s="193" t="e">
        <f>J1327/L1327</f>
        <v>#N/A</v>
      </c>
      <c r="L1327" s="508" t="s">
        <v>278</v>
      </c>
      <c r="M1327" s="508"/>
      <c r="N1327" s="193">
        <f>IF(ISERROR(K1327),0,K1327)</f>
        <v>0</v>
      </c>
      <c r="O1327" s="192">
        <f>IF(N1327&lt;0.00001,O1325,N1327)</f>
        <v>0</v>
      </c>
      <c r="P1327" s="192">
        <f>IF(Q1327&lt;0.00001,P1325,Q1327)</f>
        <v>0</v>
      </c>
      <c r="Q1327" s="21">
        <f>IF(ISERROR(J1327),0,J1327)</f>
        <v>0</v>
      </c>
    </row>
    <row r="1328" spans="6:17" x14ac:dyDescent="0.2">
      <c r="F1328" s="1"/>
      <c r="G1328" s="507"/>
      <c r="H1328" s="14"/>
      <c r="I1328" s="1"/>
      <c r="J1328" s="147"/>
      <c r="K1328" s="193"/>
      <c r="L1328" s="1"/>
      <c r="M1328" s="1"/>
      <c r="N1328" s="193"/>
      <c r="O1328" s="192"/>
      <c r="P1328" s="8"/>
      <c r="Q1328" s="21"/>
    </row>
    <row r="1329" spans="6:17" x14ac:dyDescent="0.2">
      <c r="F1329" s="1"/>
      <c r="G1329" s="507"/>
      <c r="H1329" s="15" t="e">
        <v>#N/A</v>
      </c>
      <c r="I1329" s="1"/>
      <c r="J1329" s="15" t="e">
        <v>#N/A</v>
      </c>
      <c r="K1329" s="193" t="e">
        <f>J1329/L1329</f>
        <v>#N/A</v>
      </c>
      <c r="L1329" s="508" t="s">
        <v>278</v>
      </c>
      <c r="M1329" s="508"/>
      <c r="N1329" s="193">
        <f>IF(ISERROR(K1329),0,K1329)</f>
        <v>0</v>
      </c>
      <c r="O1329" s="35">
        <f>IF(N1329&lt;0.00001,O1327,N1329)</f>
        <v>0</v>
      </c>
      <c r="P1329" s="192">
        <f>IF(Q1329&lt;0.00001,P1327,Q1329)</f>
        <v>0</v>
      </c>
      <c r="Q1329" s="21">
        <f>IF(ISERROR(J1329),0,J1329)</f>
        <v>0</v>
      </c>
    </row>
    <row r="1330" spans="6:17" x14ac:dyDescent="0.2">
      <c r="F1330" s="1"/>
      <c r="G1330" s="507"/>
      <c r="H1330" s="14"/>
      <c r="I1330" s="1"/>
      <c r="J1330" s="147"/>
      <c r="K1330" s="193"/>
      <c r="L1330" s="1"/>
      <c r="M1330" s="1"/>
      <c r="N1330" s="193"/>
      <c r="O1330" s="192"/>
      <c r="P1330" s="1"/>
      <c r="Q1330" s="21"/>
    </row>
    <row r="1331" spans="6:17" x14ac:dyDescent="0.2">
      <c r="F1331" s="1"/>
      <c r="G1331" s="507"/>
      <c r="H1331" s="15" t="e">
        <v>#N/A</v>
      </c>
      <c r="I1331" s="1"/>
      <c r="J1331" s="15" t="e">
        <v>#N/A</v>
      </c>
      <c r="K1331" s="193" t="e">
        <f>J1331/L1331</f>
        <v>#N/A</v>
      </c>
      <c r="L1331" s="508" t="s">
        <v>278</v>
      </c>
      <c r="M1331" s="508"/>
      <c r="N1331" s="193">
        <f>IF(ISERROR(K1331),0,K1331)</f>
        <v>0</v>
      </c>
      <c r="O1331" s="192">
        <f>IF(N1331&lt;0.00001,O1329,N1331)</f>
        <v>0</v>
      </c>
      <c r="P1331" s="192">
        <f>IF(Q1331&lt;0.00001,P1329,Q1331)</f>
        <v>0</v>
      </c>
      <c r="Q1331" s="21">
        <f>IF(ISERROR(J1331),0,J1331)</f>
        <v>0</v>
      </c>
    </row>
    <row r="1332" spans="6:17" x14ac:dyDescent="0.2">
      <c r="F1332" s="1"/>
      <c r="G1332" s="507"/>
      <c r="H1332" s="14"/>
      <c r="I1332" s="1"/>
      <c r="J1332" s="147"/>
      <c r="K1332" s="193"/>
      <c r="L1332" s="1"/>
      <c r="M1332" s="1"/>
      <c r="N1332" s="193"/>
      <c r="O1332" s="35"/>
      <c r="P1332" s="1"/>
      <c r="Q1332" s="21"/>
    </row>
    <row r="1333" spans="6:17" x14ac:dyDescent="0.2">
      <c r="F1333" s="1"/>
      <c r="G1333" s="507"/>
      <c r="H1333" s="15" t="e">
        <v>#N/A</v>
      </c>
      <c r="I1333" s="1"/>
      <c r="J1333" s="15" t="e">
        <v>#N/A</v>
      </c>
      <c r="K1333" s="193" t="e">
        <f>J1333/L1333</f>
        <v>#N/A</v>
      </c>
      <c r="L1333" s="508" t="s">
        <v>278</v>
      </c>
      <c r="M1333" s="508"/>
      <c r="N1333" s="193">
        <f>IF(ISERROR(K1333),0,K1333)</f>
        <v>0</v>
      </c>
      <c r="O1333" s="192">
        <f>IF(N1333&lt;0.00001,O1331,N1333)</f>
        <v>0</v>
      </c>
      <c r="P1333" s="192">
        <f>IF(Q1333&lt;0.00001,P1331,Q1333)</f>
        <v>0</v>
      </c>
      <c r="Q1333" s="21">
        <f>IF(ISERROR(J1333),0,J1333)</f>
        <v>0</v>
      </c>
    </row>
    <row r="1334" spans="6:17" x14ac:dyDescent="0.2">
      <c r="F1334" s="1"/>
      <c r="G1334" s="507"/>
      <c r="H1334" s="14"/>
      <c r="I1334" s="1"/>
      <c r="J1334" s="147"/>
      <c r="K1334" s="193"/>
      <c r="L1334" s="1"/>
      <c r="M1334" s="1"/>
      <c r="N1334" s="193"/>
      <c r="O1334" s="192"/>
      <c r="P1334" s="1"/>
      <c r="Q1334" s="21"/>
    </row>
    <row r="1335" spans="6:17" x14ac:dyDescent="0.2">
      <c r="F1335" s="1"/>
      <c r="G1335" s="507"/>
      <c r="H1335" s="15" t="e">
        <v>#N/A</v>
      </c>
      <c r="I1335" s="1"/>
      <c r="J1335" s="15" t="e">
        <v>#N/A</v>
      </c>
      <c r="K1335" s="193" t="e">
        <f>J1335/L1335</f>
        <v>#N/A</v>
      </c>
      <c r="L1335" s="508" t="s">
        <v>278</v>
      </c>
      <c r="M1335" s="508"/>
      <c r="N1335" s="193">
        <f>IF(ISERROR(K1335),0,K1335)</f>
        <v>0</v>
      </c>
      <c r="O1335" s="35">
        <f>IF(N1335&lt;0.00001,O1333,N1335)</f>
        <v>0</v>
      </c>
      <c r="P1335" s="192">
        <f>IF(Q1335&lt;0.00001,P1333,Q1335)</f>
        <v>0</v>
      </c>
      <c r="Q1335" s="21">
        <f>IF(ISERROR(J1335),0,J1335)</f>
        <v>0</v>
      </c>
    </row>
    <row r="1336" spans="6:17" x14ac:dyDescent="0.2">
      <c r="F1336" s="1"/>
      <c r="G1336" s="507"/>
      <c r="H1336" s="14"/>
      <c r="I1336" s="1"/>
      <c r="J1336" s="147"/>
      <c r="K1336" s="193"/>
      <c r="L1336" s="1"/>
      <c r="M1336" s="1"/>
      <c r="N1336" s="193"/>
      <c r="O1336" s="192"/>
      <c r="P1336" s="1"/>
      <c r="Q1336" s="21"/>
    </row>
    <row r="1337" spans="6:17" x14ac:dyDescent="0.2">
      <c r="F1337" s="1"/>
      <c r="G1337" s="507"/>
      <c r="H1337" s="15" t="e">
        <v>#N/A</v>
      </c>
      <c r="I1337" s="1"/>
      <c r="J1337" s="15" t="e">
        <v>#N/A</v>
      </c>
      <c r="K1337" s="193" t="e">
        <f>J1337/L1337</f>
        <v>#N/A</v>
      </c>
      <c r="L1337" s="508" t="s">
        <v>278</v>
      </c>
      <c r="M1337" s="508"/>
      <c r="N1337" s="193">
        <f>IF(ISERROR(K1337),0,K1337)</f>
        <v>0</v>
      </c>
      <c r="O1337" s="192">
        <f>IF(N1337&lt;0.00001,O1335,N1337)</f>
        <v>0</v>
      </c>
      <c r="P1337" s="192">
        <f>IF(Q1337&lt;0.00001,P1335,Q1337)</f>
        <v>0</v>
      </c>
      <c r="Q1337" s="21">
        <f>IF(ISERROR(J1337),0,J1337)</f>
        <v>0</v>
      </c>
    </row>
    <row r="1338" spans="6:17" x14ac:dyDescent="0.2">
      <c r="F1338" s="1"/>
      <c r="G1338" s="507"/>
      <c r="H1338" s="14"/>
      <c r="I1338" s="1"/>
      <c r="J1338" s="147"/>
      <c r="K1338" s="193"/>
      <c r="L1338" s="1"/>
      <c r="M1338" s="1"/>
      <c r="N1338" s="193"/>
      <c r="O1338" s="35"/>
      <c r="P1338" s="1"/>
      <c r="Q1338" s="21"/>
    </row>
    <row r="1339" spans="6:17" x14ac:dyDescent="0.2">
      <c r="F1339" s="1"/>
      <c r="G1339" s="507"/>
      <c r="H1339" s="15" t="e">
        <v>#N/A</v>
      </c>
      <c r="I1339" s="1"/>
      <c r="J1339" s="15" t="e">
        <v>#N/A</v>
      </c>
      <c r="K1339" s="193" t="e">
        <f>J1339/L1339</f>
        <v>#N/A</v>
      </c>
      <c r="L1339" s="508" t="s">
        <v>278</v>
      </c>
      <c r="M1339" s="508"/>
      <c r="N1339" s="193">
        <f>IF(ISERROR(K1339),0,K1339)</f>
        <v>0</v>
      </c>
      <c r="O1339" s="192">
        <f>IF(N1339&lt;0.00001,O1337,N1339)</f>
        <v>0</v>
      </c>
      <c r="P1339" s="192">
        <f>IF(Q1339&lt;0.00001,P1337,Q1339)</f>
        <v>0</v>
      </c>
      <c r="Q1339" s="21">
        <f>IF(ISERROR(J1339),0,J1339)</f>
        <v>0</v>
      </c>
    </row>
    <row r="1340" spans="6:17" x14ac:dyDescent="0.2">
      <c r="F1340" s="1"/>
      <c r="G1340" s="1"/>
      <c r="H1340" s="14"/>
      <c r="I1340" s="1"/>
      <c r="J1340" s="147"/>
      <c r="K1340" s="193"/>
      <c r="L1340" s="1"/>
      <c r="M1340" s="1"/>
      <c r="N1340" s="1"/>
      <c r="O1340" s="6"/>
      <c r="P1340" s="1"/>
    </row>
    <row r="1341" spans="6:17" x14ac:dyDescent="0.2">
      <c r="F1341" s="1"/>
      <c r="G1341" s="231" t="s">
        <v>275</v>
      </c>
      <c r="H1341" s="179" t="e">
        <f>VLOOKUP(G1308,Data!$A$3:$BE$35,10,FALSE)</f>
        <v>#VALUE!</v>
      </c>
      <c r="I1341" s="232" t="s">
        <v>274</v>
      </c>
      <c r="J1341" s="181">
        <f>VLOOKUP(G1308,Data!$A$3:$BE$35,14,FALSE)</f>
        <v>0</v>
      </c>
      <c r="K1341" s="1"/>
      <c r="L1341" s="321"/>
      <c r="M1341" s="321"/>
      <c r="N1341" s="321"/>
      <c r="O1341" s="321"/>
      <c r="P1341" s="1"/>
    </row>
    <row r="1342" spans="6:17" x14ac:dyDescent="0.2">
      <c r="F1342" s="1"/>
      <c r="G1342" s="1"/>
      <c r="H1342" s="1"/>
      <c r="I1342" s="1"/>
      <c r="J1342" s="147"/>
      <c r="K1342" s="1"/>
      <c r="L1342" s="1"/>
      <c r="M1342" s="1"/>
      <c r="N1342" s="1"/>
      <c r="O1342" s="1"/>
      <c r="P1342" s="1"/>
    </row>
    <row r="1343" spans="6:17" x14ac:dyDescent="0.2">
      <c r="F1343" s="1"/>
      <c r="G1343" s="1"/>
      <c r="H1343" s="1"/>
      <c r="I1343" s="1"/>
      <c r="J1343" s="147"/>
      <c r="K1343" s="1"/>
      <c r="L1343" s="1"/>
      <c r="M1343" s="1"/>
      <c r="N1343" s="1"/>
      <c r="O1343" s="1"/>
      <c r="P1343" s="1"/>
    </row>
    <row r="1344" spans="6:17" x14ac:dyDescent="0.2">
      <c r="F1344" s="1"/>
      <c r="G1344" s="1"/>
      <c r="H1344" s="14"/>
      <c r="I1344" s="1"/>
      <c r="J1344" s="1"/>
      <c r="K1344" s="1"/>
      <c r="L1344" s="1"/>
      <c r="M1344" s="1"/>
      <c r="N1344" s="1"/>
      <c r="O1344" s="1"/>
      <c r="P1344" s="1"/>
    </row>
    <row r="1345" spans="6:16" ht="14.25" x14ac:dyDescent="0.2">
      <c r="F1345" s="1"/>
      <c r="G1345" s="1"/>
      <c r="H1345" s="35">
        <f>P1339</f>
        <v>0</v>
      </c>
      <c r="I1345" s="6" t="s">
        <v>109</v>
      </c>
      <c r="J1345" s="187">
        <f ca="1">TODAY()</f>
        <v>42845</v>
      </c>
      <c r="K1345" s="505" t="e">
        <f>VLOOKUP(G1308,Data!$A$3:$BE$35,53,FALSE)</f>
        <v>#DIV/0!</v>
      </c>
      <c r="L1345" s="506"/>
      <c r="M1345" s="506"/>
      <c r="N1345" s="8"/>
      <c r="O1345" s="1"/>
      <c r="P1345" s="1"/>
    </row>
    <row r="1346" spans="6:16" ht="14.25" x14ac:dyDescent="0.2">
      <c r="F1346" s="1"/>
      <c r="G1346" s="1"/>
      <c r="H1346" s="1"/>
      <c r="I1346" s="1"/>
      <c r="J1346" s="187"/>
      <c r="K1346" s="138" t="e">
        <f>K1345</f>
        <v>#DIV/0!</v>
      </c>
      <c r="L1346" s="1"/>
      <c r="M1346" s="1"/>
      <c r="N1346" s="8"/>
      <c r="O1346" s="1"/>
      <c r="P1346" s="1"/>
    </row>
    <row r="1347" spans="6:16" ht="14.25" x14ac:dyDescent="0.2">
      <c r="F1347" s="1"/>
      <c r="G1347" s="1"/>
      <c r="H1347" s="305">
        <f>O1339</f>
        <v>0</v>
      </c>
      <c r="I1347" s="6" t="s">
        <v>101</v>
      </c>
      <c r="J1347" s="187">
        <f ca="1">TODAY()</f>
        <v>42845</v>
      </c>
      <c r="K1347" s="510" t="str">
        <f>VLOOKUP(H1347,$AV$8:$AW$311,2,TRUE)</f>
        <v>(no data)</v>
      </c>
      <c r="L1347" s="510"/>
      <c r="M1347" s="510"/>
      <c r="N1347" s="8"/>
      <c r="O1347" s="6"/>
      <c r="P1347" s="1"/>
    </row>
    <row r="1348" spans="6:16" x14ac:dyDescent="0.2">
      <c r="F1348" s="1"/>
      <c r="G1348" s="6"/>
      <c r="H1348" s="1"/>
      <c r="I1348" s="1"/>
      <c r="J1348" s="1"/>
      <c r="K1348" s="1"/>
      <c r="L1348" s="1"/>
      <c r="M1348" s="1"/>
      <c r="N1348" s="1"/>
      <c r="O1348" s="35"/>
      <c r="P1348" s="1"/>
    </row>
    <row r="1349" spans="6:16" x14ac:dyDescent="0.2">
      <c r="F1349" s="1"/>
      <c r="G1349" s="1"/>
      <c r="H1349" s="1"/>
      <c r="I1349" s="1"/>
      <c r="J1349" s="1"/>
      <c r="K1349" s="1"/>
      <c r="L1349" s="1"/>
      <c r="M1349" s="1"/>
      <c r="N1349" s="1"/>
      <c r="O1349" s="6"/>
      <c r="P1349" s="1"/>
    </row>
    <row r="1351" spans="6:16" x14ac:dyDescent="0.2">
      <c r="F1351" s="1"/>
      <c r="G1351" s="12"/>
      <c r="H1351" s="1"/>
      <c r="I1351" s="1"/>
      <c r="J1351" s="1"/>
      <c r="K1351" s="1"/>
      <c r="L1351" s="1"/>
      <c r="M1351" s="1"/>
      <c r="N1351" s="1"/>
      <c r="O1351" s="1"/>
      <c r="P1351" s="8"/>
    </row>
    <row r="1352" spans="6:16" x14ac:dyDescent="0.2">
      <c r="F1352" s="1"/>
      <c r="G1352" s="12"/>
      <c r="H1352" s="1"/>
      <c r="I1352" s="1"/>
      <c r="J1352" s="1"/>
      <c r="K1352" s="1"/>
      <c r="L1352" s="1"/>
      <c r="M1352" s="1"/>
      <c r="N1352" s="1"/>
      <c r="O1352" s="1"/>
      <c r="P1352" s="8"/>
    </row>
    <row r="1353" spans="6:16" x14ac:dyDescent="0.2">
      <c r="F1353" s="1"/>
      <c r="G1353" s="456" t="str">
        <f>Data!BE26</f>
        <v>Result 11 - Please describe the intended result…</v>
      </c>
      <c r="H1353" s="456"/>
      <c r="I1353" s="456"/>
      <c r="J1353" s="456"/>
      <c r="K1353" s="456"/>
      <c r="L1353" s="456"/>
      <c r="M1353" s="456"/>
      <c r="N1353" s="456"/>
      <c r="O1353" s="456"/>
      <c r="P1353" s="8"/>
    </row>
    <row r="1354" spans="6:16" x14ac:dyDescent="0.2">
      <c r="F1354" s="1"/>
      <c r="G1354" s="456"/>
      <c r="H1354" s="456"/>
      <c r="I1354" s="456"/>
      <c r="J1354" s="456"/>
      <c r="K1354" s="456"/>
      <c r="L1354" s="456"/>
      <c r="M1354" s="456"/>
      <c r="N1354" s="456"/>
      <c r="O1354" s="456"/>
      <c r="P1354" s="8"/>
    </row>
    <row r="1355" spans="6:16" x14ac:dyDescent="0.2">
      <c r="F1355" s="1"/>
      <c r="G1355" s="456"/>
      <c r="H1355" s="456"/>
      <c r="I1355" s="456"/>
      <c r="J1355" s="456"/>
      <c r="K1355" s="456"/>
      <c r="L1355" s="456"/>
      <c r="M1355" s="456"/>
      <c r="N1355" s="456"/>
      <c r="O1355" s="456"/>
      <c r="P1355" s="8"/>
    </row>
    <row r="1356" spans="6:16" x14ac:dyDescent="0.2">
      <c r="F1356" s="1"/>
      <c r="G1356" s="1"/>
      <c r="H1356" s="1"/>
      <c r="I1356" s="1"/>
      <c r="J1356" s="1"/>
      <c r="K1356" s="1"/>
      <c r="L1356" s="1"/>
      <c r="M1356" s="1"/>
      <c r="N1356" s="1"/>
      <c r="O1356" s="1"/>
      <c r="P1356" s="8"/>
    </row>
    <row r="1357" spans="6:16" x14ac:dyDescent="0.2">
      <c r="F1357" s="1"/>
      <c r="G1357" s="100" t="s">
        <v>52</v>
      </c>
      <c r="H1357" s="491" t="str">
        <f>VLOOKUP(G1357,Data!$A$3:$B$35,2,FALSE)</f>
        <v>please provide a definition of the indicator…</v>
      </c>
      <c r="I1357" s="491"/>
      <c r="J1357" s="491"/>
      <c r="K1357" s="491"/>
      <c r="L1357" s="491"/>
      <c r="M1357" s="491"/>
      <c r="N1357" s="491"/>
      <c r="O1357" s="491"/>
      <c r="P1357" s="8"/>
    </row>
    <row r="1358" spans="6:16" x14ac:dyDescent="0.2">
      <c r="F1358" s="1"/>
      <c r="G1358" s="6"/>
      <c r="H1358" s="1"/>
      <c r="I1358" s="14"/>
      <c r="J1358" s="1"/>
      <c r="K1358" s="1"/>
      <c r="L1358" s="1"/>
      <c r="M1358" s="4"/>
      <c r="N1358" s="148"/>
      <c r="O1358" s="148"/>
      <c r="P1358" s="8"/>
    </row>
    <row r="1359" spans="6:16" x14ac:dyDescent="0.2">
      <c r="F1359" s="1"/>
      <c r="G1359" s="6"/>
      <c r="H1359" s="1" t="s">
        <v>223</v>
      </c>
      <c r="I1359" s="185">
        <f>VLOOKUP(G1357,Data!$A$3:$BE$35,18,FALSE)</f>
        <v>0</v>
      </c>
      <c r="J1359" s="1"/>
      <c r="K1359" s="1"/>
      <c r="L1359" s="6"/>
      <c r="M1359" s="4"/>
      <c r="N1359" s="148"/>
      <c r="O1359" s="148"/>
      <c r="P1359" s="8"/>
    </row>
    <row r="1360" spans="6:16" x14ac:dyDescent="0.2">
      <c r="F1360" s="1"/>
      <c r="G1360" s="6"/>
      <c r="H1360" s="1"/>
      <c r="I1360" s="14"/>
      <c r="J1360" s="1"/>
      <c r="K1360" s="1"/>
      <c r="L1360" s="1"/>
      <c r="M1360" s="1"/>
      <c r="N1360" s="147"/>
      <c r="O1360" s="147"/>
      <c r="P1360" s="8"/>
    </row>
    <row r="1361" spans="6:17" x14ac:dyDescent="0.2">
      <c r="F1361" s="1"/>
      <c r="G1361" s="6"/>
      <c r="H1361" s="1" t="s">
        <v>224</v>
      </c>
      <c r="I1361" s="14"/>
      <c r="J1361" s="156" t="str">
        <f>VLOOKUP(G1357,Data!$A$3:$BE$35,20,FALSE)</f>
        <v>Please Select</v>
      </c>
      <c r="K1361" s="1"/>
      <c r="L1361" s="1"/>
      <c r="M1361" s="321"/>
      <c r="N1361" s="321"/>
      <c r="O1361" s="147"/>
      <c r="P1361" s="8"/>
    </row>
    <row r="1362" spans="6:17" x14ac:dyDescent="0.2">
      <c r="F1362" s="1"/>
      <c r="G1362" s="6"/>
      <c r="H1362" s="1"/>
      <c r="I1362" s="14"/>
      <c r="J1362" s="1"/>
      <c r="K1362" s="1"/>
      <c r="L1362" s="1"/>
      <c r="M1362" s="1"/>
      <c r="N1362" s="147"/>
      <c r="O1362" s="147"/>
      <c r="P1362" s="8"/>
    </row>
    <row r="1363" spans="6:17" x14ac:dyDescent="0.2">
      <c r="F1363" s="1"/>
      <c r="G1363" s="6"/>
      <c r="H1363" s="1" t="s">
        <v>269</v>
      </c>
      <c r="I1363" s="1"/>
      <c r="J1363" s="1"/>
      <c r="K1363" s="185">
        <f>VLOOKUP(G1357,Data!$A$3:$BE$35,19,FALSE)</f>
        <v>0</v>
      </c>
      <c r="L1363" s="1"/>
      <c r="M1363" s="1"/>
      <c r="N1363" s="147"/>
      <c r="O1363" s="147"/>
      <c r="P1363" s="8"/>
    </row>
    <row r="1364" spans="6:17" x14ac:dyDescent="0.2">
      <c r="F1364" s="1"/>
      <c r="G1364" s="6"/>
      <c r="H1364" s="1"/>
      <c r="I1364" s="14"/>
      <c r="J1364" s="1"/>
      <c r="K1364" s="1"/>
      <c r="L1364" s="1"/>
      <c r="M1364" s="1"/>
      <c r="N1364" s="147"/>
      <c r="O1364" s="147"/>
      <c r="P1364" s="8"/>
    </row>
    <row r="1365" spans="6:17" x14ac:dyDescent="0.2">
      <c r="F1365" s="1"/>
      <c r="G1365" s="6"/>
      <c r="H1365" s="1" t="s">
        <v>272</v>
      </c>
      <c r="I1365" s="14"/>
      <c r="J1365" s="29" t="s">
        <v>190</v>
      </c>
      <c r="K1365" s="1"/>
      <c r="L1365" s="1"/>
      <c r="M1365" s="1"/>
      <c r="N1365" s="147"/>
      <c r="O1365" s="147"/>
      <c r="P1365" s="8"/>
    </row>
    <row r="1366" spans="6:17" x14ac:dyDescent="0.2">
      <c r="F1366" s="1"/>
      <c r="G1366" s="6"/>
      <c r="H1366" s="182" t="s">
        <v>14</v>
      </c>
      <c r="I1366" s="180"/>
      <c r="J1366" s="182" t="s">
        <v>276</v>
      </c>
      <c r="K1366" s="12"/>
      <c r="L1366" s="503" t="s">
        <v>277</v>
      </c>
      <c r="M1366" s="503"/>
      <c r="N1366" s="147"/>
      <c r="O1366" s="147"/>
      <c r="P1366" s="8"/>
    </row>
    <row r="1367" spans="6:17" x14ac:dyDescent="0.2">
      <c r="F1367" s="1"/>
      <c r="G1367" s="6"/>
      <c r="H1367" s="1"/>
      <c r="I1367" s="14"/>
      <c r="J1367" s="1"/>
      <c r="K1367" s="1"/>
      <c r="L1367" s="1"/>
      <c r="M1367" s="1"/>
      <c r="N1367" s="147"/>
      <c r="O1367" s="147"/>
      <c r="P1367" s="8"/>
    </row>
    <row r="1368" spans="6:17" x14ac:dyDescent="0.2">
      <c r="F1368" s="1"/>
      <c r="G1368" s="231" t="s">
        <v>281</v>
      </c>
      <c r="H1368" s="179" t="str">
        <f>VLOOKUP(G1357,Data!$A$3:$BE$35,8,FALSE)</f>
        <v>(dd.mm.yyyy)</v>
      </c>
      <c r="I1368" s="232" t="s">
        <v>280</v>
      </c>
      <c r="J1368" s="181">
        <f>VLOOKUP(G1357,Data!$A$3:$BE$35,13,FALSE)</f>
        <v>0</v>
      </c>
      <c r="K1368" s="1"/>
      <c r="L1368" s="502" t="s">
        <v>284</v>
      </c>
      <c r="M1368" s="502"/>
      <c r="N1368" s="36"/>
      <c r="O1368" s="36"/>
      <c r="P1368" s="8"/>
    </row>
    <row r="1369" spans="6:17" x14ac:dyDescent="0.2">
      <c r="F1369" s="1"/>
      <c r="G1369" s="507" t="s">
        <v>100</v>
      </c>
      <c r="H1369" s="147"/>
      <c r="I1369" s="14"/>
      <c r="J1369" s="1"/>
      <c r="K1369" s="1"/>
      <c r="L1369" s="1"/>
      <c r="M1369" s="1"/>
      <c r="N1369" s="175"/>
      <c r="O1369" s="175"/>
      <c r="P1369" s="8"/>
    </row>
    <row r="1370" spans="6:17" x14ac:dyDescent="0.2">
      <c r="F1370" s="1"/>
      <c r="G1370" s="507"/>
      <c r="H1370" s="15" t="e">
        <v>#N/A</v>
      </c>
      <c r="I1370" s="1"/>
      <c r="J1370" s="15" t="e">
        <v>#N/A</v>
      </c>
      <c r="K1370" s="193" t="e">
        <f>J1370/L1370</f>
        <v>#N/A</v>
      </c>
      <c r="L1370" s="508" t="s">
        <v>278</v>
      </c>
      <c r="M1370" s="508"/>
      <c r="N1370" s="193">
        <f>IF(ISERROR(K1370),0,K1370)</f>
        <v>0</v>
      </c>
      <c r="O1370" s="192">
        <f>N1370</f>
        <v>0</v>
      </c>
      <c r="P1370" s="192">
        <f>Q1370</f>
        <v>0</v>
      </c>
      <c r="Q1370" s="21">
        <f>IF(ISERROR(J1370),0,J1370)</f>
        <v>0</v>
      </c>
    </row>
    <row r="1371" spans="6:17" x14ac:dyDescent="0.2">
      <c r="F1371" s="1"/>
      <c r="G1371" s="507"/>
      <c r="H1371" s="147"/>
      <c r="I1371" s="1"/>
      <c r="J1371" s="1"/>
      <c r="K1371" s="193"/>
      <c r="L1371" s="1"/>
      <c r="M1371" s="1"/>
      <c r="N1371" s="193"/>
      <c r="O1371" s="192"/>
      <c r="P1371" s="8"/>
      <c r="Q1371" s="21"/>
    </row>
    <row r="1372" spans="6:17" x14ac:dyDescent="0.2">
      <c r="F1372" s="1"/>
      <c r="G1372" s="507"/>
      <c r="H1372" s="15" t="e">
        <v>#N/A</v>
      </c>
      <c r="I1372" s="1"/>
      <c r="J1372" s="15" t="e">
        <v>#N/A</v>
      </c>
      <c r="K1372" s="193" t="e">
        <f>J1372/L1372</f>
        <v>#N/A</v>
      </c>
      <c r="L1372" s="508" t="s">
        <v>278</v>
      </c>
      <c r="M1372" s="508"/>
      <c r="N1372" s="193">
        <f>IF(ISERROR(K1372),0,K1372)</f>
        <v>0</v>
      </c>
      <c r="O1372" s="35">
        <f>IF(N1372&lt;0.00001,O1370,N1372)</f>
        <v>0</v>
      </c>
      <c r="P1372" s="192">
        <f>IF(Q1372&lt;0.00001,P1370,Q1372)</f>
        <v>0</v>
      </c>
      <c r="Q1372" s="21">
        <f>IF(ISERROR(J1372),0,J1372)</f>
        <v>0</v>
      </c>
    </row>
    <row r="1373" spans="6:17" x14ac:dyDescent="0.2">
      <c r="F1373" s="1"/>
      <c r="G1373" s="507"/>
      <c r="H1373" s="147"/>
      <c r="I1373" s="1"/>
      <c r="J1373" s="1"/>
      <c r="K1373" s="193"/>
      <c r="L1373" s="1"/>
      <c r="M1373" s="1"/>
      <c r="N1373" s="193"/>
      <c r="O1373" s="192"/>
      <c r="P1373" s="8"/>
      <c r="Q1373" s="21"/>
    </row>
    <row r="1374" spans="6:17" x14ac:dyDescent="0.2">
      <c r="F1374" s="1"/>
      <c r="G1374" s="507"/>
      <c r="H1374" s="15" t="e">
        <v>#N/A</v>
      </c>
      <c r="I1374" s="1"/>
      <c r="J1374" s="15" t="e">
        <v>#N/A</v>
      </c>
      <c r="K1374" s="193" t="e">
        <f>J1374/L1374</f>
        <v>#N/A</v>
      </c>
      <c r="L1374" s="508" t="s">
        <v>278</v>
      </c>
      <c r="M1374" s="508"/>
      <c r="N1374" s="193">
        <f>IF(ISERROR(K1374),0,K1374)</f>
        <v>0</v>
      </c>
      <c r="O1374" s="192">
        <f>IF(N1374&lt;0.00001,O1372,N1374)</f>
        <v>0</v>
      </c>
      <c r="P1374" s="192">
        <f>IF(Q1374&lt;0.00001,P1372,Q1374)</f>
        <v>0</v>
      </c>
      <c r="Q1374" s="21">
        <f>IF(ISERROR(J1374),0,J1374)</f>
        <v>0</v>
      </c>
    </row>
    <row r="1375" spans="6:17" x14ac:dyDescent="0.2">
      <c r="F1375" s="1"/>
      <c r="G1375" s="507"/>
      <c r="H1375" s="147"/>
      <c r="I1375" s="1"/>
      <c r="J1375" s="1"/>
      <c r="K1375" s="193"/>
      <c r="L1375" s="1"/>
      <c r="M1375" s="1"/>
      <c r="N1375" s="193"/>
      <c r="O1375" s="35"/>
      <c r="P1375" s="8"/>
      <c r="Q1375" s="21"/>
    </row>
    <row r="1376" spans="6:17" x14ac:dyDescent="0.2">
      <c r="F1376" s="1"/>
      <c r="G1376" s="507"/>
      <c r="H1376" s="15" t="e">
        <v>#N/A</v>
      </c>
      <c r="I1376" s="1"/>
      <c r="J1376" s="15" t="e">
        <v>#N/A</v>
      </c>
      <c r="K1376" s="193" t="e">
        <f>J1376/L1376</f>
        <v>#N/A</v>
      </c>
      <c r="L1376" s="508" t="s">
        <v>278</v>
      </c>
      <c r="M1376" s="508"/>
      <c r="N1376" s="193">
        <f>IF(ISERROR(K1376),0,K1376)</f>
        <v>0</v>
      </c>
      <c r="O1376" s="192">
        <f>IF(N1376&lt;0.00001,O1374,N1376)</f>
        <v>0</v>
      </c>
      <c r="P1376" s="192">
        <f>IF(Q1376&lt;0.00001,P1374,Q1376)</f>
        <v>0</v>
      </c>
      <c r="Q1376" s="21">
        <f>IF(ISERROR(J1376),0,J1376)</f>
        <v>0</v>
      </c>
    </row>
    <row r="1377" spans="6:17" x14ac:dyDescent="0.2">
      <c r="F1377" s="1"/>
      <c r="G1377" s="507"/>
      <c r="H1377" s="14"/>
      <c r="I1377" s="1"/>
      <c r="J1377" s="147"/>
      <c r="K1377" s="193"/>
      <c r="L1377" s="1"/>
      <c r="M1377" s="1"/>
      <c r="N1377" s="193"/>
      <c r="O1377" s="192"/>
      <c r="P1377" s="8"/>
      <c r="Q1377" s="21"/>
    </row>
    <row r="1378" spans="6:17" x14ac:dyDescent="0.2">
      <c r="F1378" s="1"/>
      <c r="G1378" s="507"/>
      <c r="H1378" s="15" t="e">
        <v>#N/A</v>
      </c>
      <c r="I1378" s="1"/>
      <c r="J1378" s="15" t="e">
        <v>#N/A</v>
      </c>
      <c r="K1378" s="193" t="e">
        <f>J1378/L1378</f>
        <v>#N/A</v>
      </c>
      <c r="L1378" s="508" t="s">
        <v>278</v>
      </c>
      <c r="M1378" s="508"/>
      <c r="N1378" s="193">
        <f>IF(ISERROR(K1378),0,K1378)</f>
        <v>0</v>
      </c>
      <c r="O1378" s="35">
        <f>IF(N1378&lt;0.00001,O1376,N1378)</f>
        <v>0</v>
      </c>
      <c r="P1378" s="192">
        <f>IF(Q1378&lt;0.00001,P1376,Q1378)</f>
        <v>0</v>
      </c>
      <c r="Q1378" s="21">
        <f>IF(ISERROR(J1378),0,J1378)</f>
        <v>0</v>
      </c>
    </row>
    <row r="1379" spans="6:17" x14ac:dyDescent="0.2">
      <c r="F1379" s="1"/>
      <c r="G1379" s="507"/>
      <c r="H1379" s="14"/>
      <c r="I1379" s="1"/>
      <c r="J1379" s="147"/>
      <c r="K1379" s="193"/>
      <c r="L1379" s="1"/>
      <c r="M1379" s="1"/>
      <c r="N1379" s="193"/>
      <c r="O1379" s="192"/>
      <c r="P1379" s="1"/>
      <c r="Q1379" s="21"/>
    </row>
    <row r="1380" spans="6:17" x14ac:dyDescent="0.2">
      <c r="F1380" s="1"/>
      <c r="G1380" s="507"/>
      <c r="H1380" s="15" t="e">
        <v>#N/A</v>
      </c>
      <c r="I1380" s="1"/>
      <c r="J1380" s="15" t="e">
        <v>#N/A</v>
      </c>
      <c r="K1380" s="193" t="e">
        <f>J1380/L1380</f>
        <v>#N/A</v>
      </c>
      <c r="L1380" s="508" t="s">
        <v>278</v>
      </c>
      <c r="M1380" s="508"/>
      <c r="N1380" s="193">
        <f>IF(ISERROR(K1380),0,K1380)</f>
        <v>0</v>
      </c>
      <c r="O1380" s="192">
        <f>IF(N1380&lt;0.00001,O1378,N1380)</f>
        <v>0</v>
      </c>
      <c r="P1380" s="192">
        <f>IF(Q1380&lt;0.00001,P1378,Q1380)</f>
        <v>0</v>
      </c>
      <c r="Q1380" s="21">
        <f>IF(ISERROR(J1380),0,J1380)</f>
        <v>0</v>
      </c>
    </row>
    <row r="1381" spans="6:17" x14ac:dyDescent="0.2">
      <c r="F1381" s="1"/>
      <c r="G1381" s="507"/>
      <c r="H1381" s="14"/>
      <c r="I1381" s="1"/>
      <c r="J1381" s="147"/>
      <c r="K1381" s="193"/>
      <c r="L1381" s="1"/>
      <c r="M1381" s="1"/>
      <c r="N1381" s="193"/>
      <c r="O1381" s="35"/>
      <c r="P1381" s="1"/>
      <c r="Q1381" s="21"/>
    </row>
    <row r="1382" spans="6:17" x14ac:dyDescent="0.2">
      <c r="F1382" s="1"/>
      <c r="G1382" s="507"/>
      <c r="H1382" s="15" t="e">
        <v>#N/A</v>
      </c>
      <c r="I1382" s="1"/>
      <c r="J1382" s="15" t="e">
        <v>#N/A</v>
      </c>
      <c r="K1382" s="193" t="e">
        <f>J1382/L1382</f>
        <v>#N/A</v>
      </c>
      <c r="L1382" s="508" t="s">
        <v>278</v>
      </c>
      <c r="M1382" s="508"/>
      <c r="N1382" s="193">
        <f>IF(ISERROR(K1382),0,K1382)</f>
        <v>0</v>
      </c>
      <c r="O1382" s="192">
        <f>IF(N1382&lt;0.00001,O1380,N1382)</f>
        <v>0</v>
      </c>
      <c r="P1382" s="192">
        <f>IF(Q1382&lt;0.00001,P1380,Q1382)</f>
        <v>0</v>
      </c>
      <c r="Q1382" s="21">
        <f>IF(ISERROR(J1382),0,J1382)</f>
        <v>0</v>
      </c>
    </row>
    <row r="1383" spans="6:17" x14ac:dyDescent="0.2">
      <c r="F1383" s="1"/>
      <c r="G1383" s="507"/>
      <c r="H1383" s="14"/>
      <c r="I1383" s="1"/>
      <c r="J1383" s="147"/>
      <c r="K1383" s="193"/>
      <c r="L1383" s="1"/>
      <c r="M1383" s="1"/>
      <c r="N1383" s="193"/>
      <c r="O1383" s="192"/>
      <c r="P1383" s="1"/>
      <c r="Q1383" s="21"/>
    </row>
    <row r="1384" spans="6:17" x14ac:dyDescent="0.2">
      <c r="F1384" s="1"/>
      <c r="G1384" s="507"/>
      <c r="H1384" s="15" t="e">
        <v>#N/A</v>
      </c>
      <c r="I1384" s="1"/>
      <c r="J1384" s="15" t="e">
        <v>#N/A</v>
      </c>
      <c r="K1384" s="193" t="e">
        <f>J1384/L1384</f>
        <v>#N/A</v>
      </c>
      <c r="L1384" s="508" t="s">
        <v>278</v>
      </c>
      <c r="M1384" s="508"/>
      <c r="N1384" s="193">
        <f>IF(ISERROR(K1384),0,K1384)</f>
        <v>0</v>
      </c>
      <c r="O1384" s="35">
        <f>IF(N1384&lt;0.00001,O1382,N1384)</f>
        <v>0</v>
      </c>
      <c r="P1384" s="192">
        <f>IF(Q1384&lt;0.00001,P1382,Q1384)</f>
        <v>0</v>
      </c>
      <c r="Q1384" s="21">
        <f>IF(ISERROR(J1384),0,J1384)</f>
        <v>0</v>
      </c>
    </row>
    <row r="1385" spans="6:17" x14ac:dyDescent="0.2">
      <c r="F1385" s="1"/>
      <c r="G1385" s="507"/>
      <c r="H1385" s="14"/>
      <c r="I1385" s="1"/>
      <c r="J1385" s="147"/>
      <c r="K1385" s="193"/>
      <c r="L1385" s="1"/>
      <c r="M1385" s="1"/>
      <c r="N1385" s="193"/>
      <c r="O1385" s="192"/>
      <c r="P1385" s="1"/>
      <c r="Q1385" s="21"/>
    </row>
    <row r="1386" spans="6:17" x14ac:dyDescent="0.2">
      <c r="F1386" s="1"/>
      <c r="G1386" s="507"/>
      <c r="H1386" s="15" t="e">
        <v>#N/A</v>
      </c>
      <c r="I1386" s="1"/>
      <c r="J1386" s="15" t="e">
        <v>#N/A</v>
      </c>
      <c r="K1386" s="193" t="e">
        <f>J1386/L1386</f>
        <v>#N/A</v>
      </c>
      <c r="L1386" s="508" t="s">
        <v>278</v>
      </c>
      <c r="M1386" s="508"/>
      <c r="N1386" s="193">
        <f>IF(ISERROR(K1386),0,K1386)</f>
        <v>0</v>
      </c>
      <c r="O1386" s="192">
        <f>IF(N1386&lt;0.00001,O1384,N1386)</f>
        <v>0</v>
      </c>
      <c r="P1386" s="192">
        <f>IF(Q1386&lt;0.00001,P1384,Q1386)</f>
        <v>0</v>
      </c>
      <c r="Q1386" s="21">
        <f>IF(ISERROR(J1386),0,J1386)</f>
        <v>0</v>
      </c>
    </row>
    <row r="1387" spans="6:17" x14ac:dyDescent="0.2">
      <c r="F1387" s="1"/>
      <c r="G1387" s="507"/>
      <c r="H1387" s="14"/>
      <c r="I1387" s="1"/>
      <c r="J1387" s="147"/>
      <c r="K1387" s="193"/>
      <c r="L1387" s="1"/>
      <c r="M1387" s="1"/>
      <c r="N1387" s="193"/>
      <c r="O1387" s="35"/>
      <c r="P1387" s="1"/>
      <c r="Q1387" s="21"/>
    </row>
    <row r="1388" spans="6:17" x14ac:dyDescent="0.2">
      <c r="F1388" s="1"/>
      <c r="G1388" s="507"/>
      <c r="H1388" s="15" t="e">
        <v>#N/A</v>
      </c>
      <c r="I1388" s="1"/>
      <c r="J1388" s="15" t="e">
        <v>#N/A</v>
      </c>
      <c r="K1388" s="193" t="e">
        <f>J1388/L1388</f>
        <v>#N/A</v>
      </c>
      <c r="L1388" s="508" t="s">
        <v>278</v>
      </c>
      <c r="M1388" s="508"/>
      <c r="N1388" s="193">
        <f>IF(ISERROR(K1388),0,K1388)</f>
        <v>0</v>
      </c>
      <c r="O1388" s="192">
        <f>IF(N1388&lt;0.00001,O1386,N1388)</f>
        <v>0</v>
      </c>
      <c r="P1388" s="192">
        <f>IF(Q1388&lt;0.00001,P1386,Q1388)</f>
        <v>0</v>
      </c>
      <c r="Q1388" s="21">
        <f>IF(ISERROR(J1388),0,J1388)</f>
        <v>0</v>
      </c>
    </row>
    <row r="1389" spans="6:17" x14ac:dyDescent="0.2">
      <c r="F1389" s="1"/>
      <c r="G1389" s="1"/>
      <c r="H1389" s="14"/>
      <c r="I1389" s="1"/>
      <c r="J1389" s="147"/>
      <c r="K1389" s="1"/>
      <c r="L1389" s="1"/>
      <c r="M1389" s="1"/>
      <c r="N1389" s="193"/>
      <c r="O1389" s="6"/>
      <c r="P1389" s="1"/>
    </row>
    <row r="1390" spans="6:17" x14ac:dyDescent="0.2">
      <c r="F1390" s="1"/>
      <c r="G1390" s="231" t="s">
        <v>275</v>
      </c>
      <c r="H1390" s="179" t="e">
        <f>VLOOKUP(G1357,Data!$A$3:$BE$35,10,FALSE)</f>
        <v>#VALUE!</v>
      </c>
      <c r="I1390" s="232" t="s">
        <v>274</v>
      </c>
      <c r="J1390" s="181">
        <f>VLOOKUP(G1357,Data!$A$3:$BE$35,14,FALSE)</f>
        <v>0</v>
      </c>
      <c r="K1390" s="1"/>
      <c r="L1390" s="321"/>
      <c r="M1390" s="321"/>
      <c r="N1390" s="321"/>
      <c r="O1390" s="321"/>
      <c r="P1390" s="1"/>
    </row>
    <row r="1391" spans="6:17" x14ac:dyDescent="0.2">
      <c r="F1391" s="1"/>
      <c r="G1391" s="1"/>
      <c r="H1391" s="1"/>
      <c r="I1391" s="1"/>
      <c r="J1391" s="147"/>
      <c r="K1391" s="1"/>
      <c r="L1391" s="1"/>
      <c r="M1391" s="1"/>
      <c r="N1391" s="1"/>
      <c r="O1391" s="1"/>
      <c r="P1391" s="1"/>
    </row>
    <row r="1392" spans="6:17" x14ac:dyDescent="0.2">
      <c r="F1392" s="1"/>
      <c r="G1392" s="1"/>
      <c r="H1392" s="1"/>
      <c r="I1392" s="1"/>
      <c r="J1392" s="147"/>
      <c r="K1392" s="1"/>
      <c r="L1392" s="1"/>
      <c r="M1392" s="1"/>
      <c r="N1392" s="1"/>
      <c r="O1392" s="1"/>
      <c r="P1392" s="1"/>
    </row>
    <row r="1393" spans="6:16" x14ac:dyDescent="0.2">
      <c r="F1393" s="1"/>
      <c r="G1393" s="1"/>
      <c r="H1393" s="14"/>
      <c r="I1393" s="1"/>
      <c r="J1393" s="1"/>
      <c r="K1393" s="1"/>
      <c r="L1393" s="1"/>
      <c r="M1393" s="1"/>
      <c r="N1393" s="1"/>
      <c r="O1393" s="1"/>
      <c r="P1393" s="1"/>
    </row>
    <row r="1394" spans="6:16" ht="14.25" x14ac:dyDescent="0.2">
      <c r="F1394" s="1"/>
      <c r="G1394" s="1"/>
      <c r="H1394" s="35">
        <f>P1388</f>
        <v>0</v>
      </c>
      <c r="I1394" s="6" t="s">
        <v>109</v>
      </c>
      <c r="J1394" s="187">
        <f ca="1">TODAY()</f>
        <v>42845</v>
      </c>
      <c r="K1394" s="505" t="e">
        <f>VLOOKUP(G1357,Data!$A$3:$BE$35,53,FALSE)</f>
        <v>#DIV/0!</v>
      </c>
      <c r="L1394" s="506"/>
      <c r="M1394" s="506"/>
      <c r="N1394" s="8"/>
      <c r="O1394" s="1"/>
      <c r="P1394" s="1"/>
    </row>
    <row r="1395" spans="6:16" ht="14.25" x14ac:dyDescent="0.2">
      <c r="F1395" s="1"/>
      <c r="G1395" s="1"/>
      <c r="H1395" s="1"/>
      <c r="I1395" s="1"/>
      <c r="J1395" s="187"/>
      <c r="K1395" s="138" t="e">
        <f>K1394</f>
        <v>#DIV/0!</v>
      </c>
      <c r="L1395" s="1"/>
      <c r="M1395" s="1"/>
      <c r="N1395" s="8"/>
      <c r="O1395" s="1"/>
      <c r="P1395" s="1"/>
    </row>
    <row r="1396" spans="6:16" ht="14.25" x14ac:dyDescent="0.2">
      <c r="F1396" s="1"/>
      <c r="G1396" s="1"/>
      <c r="H1396" s="305">
        <f>O1388</f>
        <v>0</v>
      </c>
      <c r="I1396" s="6" t="s">
        <v>101</v>
      </c>
      <c r="J1396" s="187">
        <f ca="1">TODAY()</f>
        <v>42845</v>
      </c>
      <c r="K1396" s="510" t="str">
        <f>VLOOKUP(H1396,$AV$8:$AW$311,2,TRUE)</f>
        <v>(no data)</v>
      </c>
      <c r="L1396" s="510"/>
      <c r="M1396" s="510"/>
      <c r="N1396" s="8"/>
      <c r="O1396" s="6"/>
      <c r="P1396" s="1"/>
    </row>
    <row r="1397" spans="6:16" x14ac:dyDescent="0.2">
      <c r="F1397" s="1"/>
      <c r="G1397" s="6"/>
      <c r="H1397" s="1"/>
      <c r="I1397" s="1"/>
      <c r="J1397" s="1"/>
      <c r="K1397" s="1"/>
      <c r="L1397" s="1"/>
      <c r="M1397" s="1"/>
      <c r="N1397" s="1"/>
      <c r="O1397" s="35"/>
      <c r="P1397" s="1"/>
    </row>
    <row r="1398" spans="6:16" x14ac:dyDescent="0.2">
      <c r="F1398" s="1"/>
      <c r="G1398" s="1"/>
      <c r="H1398" s="1"/>
      <c r="I1398" s="1"/>
      <c r="J1398" s="1"/>
      <c r="K1398" s="1"/>
      <c r="L1398" s="1"/>
      <c r="M1398" s="1"/>
      <c r="N1398" s="1"/>
      <c r="O1398" s="6"/>
      <c r="P1398" s="1"/>
    </row>
    <row r="1400" spans="6:16" x14ac:dyDescent="0.2">
      <c r="F1400" s="1"/>
      <c r="G1400" s="12"/>
      <c r="H1400" s="1"/>
      <c r="I1400" s="1"/>
      <c r="J1400" s="1"/>
      <c r="K1400" s="1"/>
      <c r="L1400" s="1"/>
      <c r="M1400" s="1"/>
      <c r="N1400" s="1"/>
      <c r="O1400" s="1"/>
      <c r="P1400" s="8"/>
    </row>
    <row r="1401" spans="6:16" x14ac:dyDescent="0.2">
      <c r="F1401" s="1"/>
      <c r="G1401" s="12"/>
      <c r="H1401" s="1"/>
      <c r="I1401" s="1"/>
      <c r="J1401" s="1"/>
      <c r="K1401" s="1"/>
      <c r="L1401" s="1"/>
      <c r="M1401" s="1"/>
      <c r="N1401" s="1"/>
      <c r="O1401" s="1"/>
      <c r="P1401" s="8"/>
    </row>
    <row r="1402" spans="6:16" x14ac:dyDescent="0.2">
      <c r="F1402" s="1"/>
      <c r="G1402" s="456" t="str">
        <f>Data!BE27</f>
        <v>Result 11 - Please describe the intended result…</v>
      </c>
      <c r="H1402" s="456"/>
      <c r="I1402" s="456"/>
      <c r="J1402" s="456"/>
      <c r="K1402" s="456"/>
      <c r="L1402" s="456"/>
      <c r="M1402" s="456"/>
      <c r="N1402" s="456"/>
      <c r="O1402" s="456"/>
      <c r="P1402" s="8"/>
    </row>
    <row r="1403" spans="6:16" x14ac:dyDescent="0.2">
      <c r="F1403" s="1"/>
      <c r="G1403" s="456"/>
      <c r="H1403" s="456"/>
      <c r="I1403" s="456"/>
      <c r="J1403" s="456"/>
      <c r="K1403" s="456"/>
      <c r="L1403" s="456"/>
      <c r="M1403" s="456"/>
      <c r="N1403" s="456"/>
      <c r="O1403" s="456"/>
      <c r="P1403" s="8"/>
    </row>
    <row r="1404" spans="6:16" x14ac:dyDescent="0.2">
      <c r="F1404" s="1"/>
      <c r="G1404" s="456"/>
      <c r="H1404" s="456"/>
      <c r="I1404" s="456"/>
      <c r="J1404" s="456"/>
      <c r="K1404" s="456"/>
      <c r="L1404" s="456"/>
      <c r="M1404" s="456"/>
      <c r="N1404" s="456"/>
      <c r="O1404" s="456"/>
      <c r="P1404" s="8"/>
    </row>
    <row r="1405" spans="6:16" x14ac:dyDescent="0.2">
      <c r="F1405" s="1"/>
      <c r="G1405" s="1"/>
      <c r="H1405" s="1"/>
      <c r="I1405" s="1"/>
      <c r="J1405" s="1"/>
      <c r="K1405" s="1"/>
      <c r="L1405" s="1"/>
      <c r="M1405" s="1"/>
      <c r="N1405" s="1"/>
      <c r="O1405" s="1"/>
      <c r="P1405" s="8"/>
    </row>
    <row r="1406" spans="6:16" x14ac:dyDescent="0.2">
      <c r="F1406" s="1"/>
      <c r="G1406" s="100" t="s">
        <v>53</v>
      </c>
      <c r="H1406" s="491" t="str">
        <f>VLOOKUP(G1406,Data!$A$3:$B$35,2,FALSE)</f>
        <v>please provide a definition of the indicator…</v>
      </c>
      <c r="I1406" s="491"/>
      <c r="J1406" s="491"/>
      <c r="K1406" s="491"/>
      <c r="L1406" s="491"/>
      <c r="M1406" s="491"/>
      <c r="N1406" s="491"/>
      <c r="O1406" s="491"/>
      <c r="P1406" s="8"/>
    </row>
    <row r="1407" spans="6:16" x14ac:dyDescent="0.2">
      <c r="F1407" s="1"/>
      <c r="G1407" s="6"/>
      <c r="H1407" s="1"/>
      <c r="I1407" s="14"/>
      <c r="J1407" s="1"/>
      <c r="K1407" s="1"/>
      <c r="L1407" s="1"/>
      <c r="M1407" s="4"/>
      <c r="N1407" s="148"/>
      <c r="O1407" s="148"/>
      <c r="P1407" s="8"/>
    </row>
    <row r="1408" spans="6:16" x14ac:dyDescent="0.2">
      <c r="F1408" s="1"/>
      <c r="G1408" s="6"/>
      <c r="H1408" s="1" t="s">
        <v>223</v>
      </c>
      <c r="I1408" s="185">
        <f>VLOOKUP(G1406,Data!$A$3:$BE$35,18,FALSE)</f>
        <v>0</v>
      </c>
      <c r="J1408" s="1"/>
      <c r="K1408" s="1"/>
      <c r="L1408" s="6"/>
      <c r="M1408" s="4"/>
      <c r="N1408" s="148"/>
      <c r="O1408" s="148"/>
      <c r="P1408" s="8"/>
    </row>
    <row r="1409" spans="6:17" x14ac:dyDescent="0.2">
      <c r="F1409" s="1"/>
      <c r="G1409" s="6"/>
      <c r="H1409" s="1"/>
      <c r="I1409" s="14"/>
      <c r="J1409" s="1"/>
      <c r="K1409" s="1"/>
      <c r="L1409" s="1"/>
      <c r="M1409" s="1"/>
      <c r="N1409" s="147"/>
      <c r="O1409" s="147"/>
      <c r="P1409" s="8"/>
    </row>
    <row r="1410" spans="6:17" x14ac:dyDescent="0.2">
      <c r="F1410" s="1"/>
      <c r="G1410" s="6"/>
      <c r="H1410" s="1" t="s">
        <v>224</v>
      </c>
      <c r="I1410" s="14"/>
      <c r="J1410" s="156" t="str">
        <f>VLOOKUP(G1406,Data!$A$3:$BE$35,20,FALSE)</f>
        <v>Please Select</v>
      </c>
      <c r="K1410" s="1"/>
      <c r="L1410" s="1"/>
      <c r="M1410" s="321"/>
      <c r="N1410" s="321"/>
      <c r="O1410" s="147"/>
      <c r="P1410" s="8"/>
    </row>
    <row r="1411" spans="6:17" x14ac:dyDescent="0.2">
      <c r="F1411" s="1"/>
      <c r="G1411" s="6"/>
      <c r="H1411" s="1"/>
      <c r="I1411" s="14"/>
      <c r="J1411" s="1"/>
      <c r="K1411" s="1"/>
      <c r="L1411" s="1"/>
      <c r="M1411" s="1"/>
      <c r="N1411" s="147"/>
      <c r="O1411" s="147"/>
      <c r="P1411" s="8"/>
    </row>
    <row r="1412" spans="6:17" x14ac:dyDescent="0.2">
      <c r="F1412" s="1"/>
      <c r="G1412" s="6"/>
      <c r="H1412" s="1" t="s">
        <v>269</v>
      </c>
      <c r="I1412" s="1"/>
      <c r="J1412" s="1"/>
      <c r="K1412" s="185">
        <f>VLOOKUP(G1406,Data!$A$3:$BE$35,19,FALSE)</f>
        <v>0</v>
      </c>
      <c r="L1412" s="1"/>
      <c r="M1412" s="1"/>
      <c r="N1412" s="147"/>
      <c r="O1412" s="147"/>
      <c r="P1412" s="8"/>
    </row>
    <row r="1413" spans="6:17" x14ac:dyDescent="0.2">
      <c r="F1413" s="1"/>
      <c r="G1413" s="6"/>
      <c r="H1413" s="1"/>
      <c r="I1413" s="14"/>
      <c r="J1413" s="1"/>
      <c r="K1413" s="1"/>
      <c r="L1413" s="1"/>
      <c r="M1413" s="1"/>
      <c r="N1413" s="147"/>
      <c r="O1413" s="147"/>
      <c r="P1413" s="8"/>
    </row>
    <row r="1414" spans="6:17" x14ac:dyDescent="0.2">
      <c r="F1414" s="1"/>
      <c r="G1414" s="6"/>
      <c r="H1414" s="1" t="s">
        <v>272</v>
      </c>
      <c r="I1414" s="14"/>
      <c r="J1414" s="29" t="s">
        <v>190</v>
      </c>
      <c r="K1414" s="1"/>
      <c r="L1414" s="1"/>
      <c r="M1414" s="1"/>
      <c r="N1414" s="147"/>
      <c r="O1414" s="147"/>
      <c r="P1414" s="8"/>
    </row>
    <row r="1415" spans="6:17" x14ac:dyDescent="0.2">
      <c r="F1415" s="1"/>
      <c r="G1415" s="6"/>
      <c r="H1415" s="182" t="s">
        <v>14</v>
      </c>
      <c r="I1415" s="180"/>
      <c r="J1415" s="182" t="s">
        <v>276</v>
      </c>
      <c r="K1415" s="12"/>
      <c r="L1415" s="503" t="s">
        <v>277</v>
      </c>
      <c r="M1415" s="503"/>
      <c r="N1415" s="147"/>
      <c r="O1415" s="147"/>
      <c r="P1415" s="8"/>
    </row>
    <row r="1416" spans="6:17" x14ac:dyDescent="0.2">
      <c r="F1416" s="1"/>
      <c r="G1416" s="6"/>
      <c r="H1416" s="1"/>
      <c r="I1416" s="14"/>
      <c r="J1416" s="1"/>
      <c r="K1416" s="1"/>
      <c r="L1416" s="1"/>
      <c r="M1416" s="1"/>
      <c r="N1416" s="147"/>
      <c r="O1416" s="147"/>
      <c r="P1416" s="8"/>
    </row>
    <row r="1417" spans="6:17" x14ac:dyDescent="0.2">
      <c r="F1417" s="1"/>
      <c r="G1417" s="231" t="s">
        <v>281</v>
      </c>
      <c r="H1417" s="179" t="str">
        <f>VLOOKUP(G1406,Data!$A$3:$BE$35,8,FALSE)</f>
        <v>(dd.mm.yyyy)</v>
      </c>
      <c r="I1417" s="232" t="s">
        <v>280</v>
      </c>
      <c r="J1417" s="181">
        <f>VLOOKUP(G1406,Data!$A$3:$BE$35,13,FALSE)</f>
        <v>0</v>
      </c>
      <c r="K1417" s="1"/>
      <c r="L1417" s="502" t="s">
        <v>284</v>
      </c>
      <c r="M1417" s="502"/>
      <c r="N1417" s="36"/>
      <c r="O1417" s="36"/>
      <c r="P1417" s="8"/>
    </row>
    <row r="1418" spans="6:17" x14ac:dyDescent="0.2">
      <c r="F1418" s="1"/>
      <c r="G1418" s="507" t="s">
        <v>100</v>
      </c>
      <c r="H1418" s="147"/>
      <c r="I1418" s="14"/>
      <c r="J1418" s="1"/>
      <c r="K1418" s="1"/>
      <c r="L1418" s="1"/>
      <c r="M1418" s="1"/>
      <c r="N1418" s="175"/>
      <c r="O1418" s="175"/>
      <c r="P1418" s="8"/>
    </row>
    <row r="1419" spans="6:17" x14ac:dyDescent="0.2">
      <c r="F1419" s="1"/>
      <c r="G1419" s="507"/>
      <c r="H1419" s="15" t="e">
        <v>#N/A</v>
      </c>
      <c r="I1419" s="1"/>
      <c r="J1419" s="15" t="e">
        <v>#N/A</v>
      </c>
      <c r="K1419" s="193" t="e">
        <f>J1419/L1419</f>
        <v>#N/A</v>
      </c>
      <c r="L1419" s="508" t="s">
        <v>278</v>
      </c>
      <c r="M1419" s="508"/>
      <c r="N1419" s="193">
        <f>IF(ISERROR(K1419),0,K1419)</f>
        <v>0</v>
      </c>
      <c r="O1419" s="192">
        <f>N1419</f>
        <v>0</v>
      </c>
      <c r="P1419" s="192">
        <f>Q1419</f>
        <v>0</v>
      </c>
      <c r="Q1419" s="21">
        <f>IF(ISERROR(J1419),0,J1419)</f>
        <v>0</v>
      </c>
    </row>
    <row r="1420" spans="6:17" x14ac:dyDescent="0.2">
      <c r="F1420" s="1"/>
      <c r="G1420" s="507"/>
      <c r="H1420" s="147"/>
      <c r="I1420" s="1"/>
      <c r="J1420" s="1"/>
      <c r="K1420" s="193"/>
      <c r="L1420" s="1"/>
      <c r="M1420" s="1"/>
      <c r="N1420" s="193"/>
      <c r="O1420" s="192"/>
      <c r="P1420" s="8"/>
      <c r="Q1420" s="21"/>
    </row>
    <row r="1421" spans="6:17" x14ac:dyDescent="0.2">
      <c r="F1421" s="1"/>
      <c r="G1421" s="507"/>
      <c r="H1421" s="15" t="e">
        <v>#N/A</v>
      </c>
      <c r="I1421" s="1"/>
      <c r="J1421" s="15" t="e">
        <v>#N/A</v>
      </c>
      <c r="K1421" s="193" t="e">
        <f>J1421/L1421</f>
        <v>#N/A</v>
      </c>
      <c r="L1421" s="508" t="s">
        <v>278</v>
      </c>
      <c r="M1421" s="508"/>
      <c r="N1421" s="193">
        <f>IF(ISERROR(K1421),0,K1421)</f>
        <v>0</v>
      </c>
      <c r="O1421" s="35">
        <f>IF(N1421&lt;0.00001,O1419,N1421)</f>
        <v>0</v>
      </c>
      <c r="P1421" s="192">
        <f>IF(Q1421&lt;0.00001,P1419,Q1421)</f>
        <v>0</v>
      </c>
      <c r="Q1421" s="21">
        <f>IF(ISERROR(J1421),0,J1421)</f>
        <v>0</v>
      </c>
    </row>
    <row r="1422" spans="6:17" x14ac:dyDescent="0.2">
      <c r="F1422" s="1"/>
      <c r="G1422" s="507"/>
      <c r="H1422" s="147"/>
      <c r="I1422" s="1"/>
      <c r="J1422" s="1"/>
      <c r="K1422" s="193"/>
      <c r="L1422" s="1"/>
      <c r="M1422" s="1"/>
      <c r="N1422" s="193"/>
      <c r="O1422" s="192"/>
      <c r="P1422" s="8"/>
      <c r="Q1422" s="21"/>
    </row>
    <row r="1423" spans="6:17" x14ac:dyDescent="0.2">
      <c r="F1423" s="1"/>
      <c r="G1423" s="507"/>
      <c r="H1423" s="15" t="e">
        <v>#N/A</v>
      </c>
      <c r="I1423" s="1"/>
      <c r="J1423" s="15" t="e">
        <v>#N/A</v>
      </c>
      <c r="K1423" s="193" t="e">
        <f>J1423/L1423</f>
        <v>#N/A</v>
      </c>
      <c r="L1423" s="508" t="s">
        <v>278</v>
      </c>
      <c r="M1423" s="508"/>
      <c r="N1423" s="193">
        <f>IF(ISERROR(K1423),0,K1423)</f>
        <v>0</v>
      </c>
      <c r="O1423" s="192">
        <f>IF(N1423&lt;0.00001,O1421,N1423)</f>
        <v>0</v>
      </c>
      <c r="P1423" s="192">
        <f>IF(Q1423&lt;0.00001,P1421,Q1423)</f>
        <v>0</v>
      </c>
      <c r="Q1423" s="21">
        <f>IF(ISERROR(J1423),0,J1423)</f>
        <v>0</v>
      </c>
    </row>
    <row r="1424" spans="6:17" x14ac:dyDescent="0.2">
      <c r="F1424" s="1"/>
      <c r="G1424" s="507"/>
      <c r="H1424" s="147"/>
      <c r="I1424" s="1"/>
      <c r="J1424" s="1"/>
      <c r="K1424" s="193"/>
      <c r="L1424" s="1"/>
      <c r="M1424" s="1"/>
      <c r="N1424" s="193"/>
      <c r="O1424" s="35"/>
      <c r="P1424" s="8"/>
      <c r="Q1424" s="21"/>
    </row>
    <row r="1425" spans="6:17" x14ac:dyDescent="0.2">
      <c r="F1425" s="1"/>
      <c r="G1425" s="507"/>
      <c r="H1425" s="15" t="e">
        <v>#N/A</v>
      </c>
      <c r="I1425" s="1"/>
      <c r="J1425" s="15" t="e">
        <v>#N/A</v>
      </c>
      <c r="K1425" s="193" t="e">
        <f>J1425/L1425</f>
        <v>#N/A</v>
      </c>
      <c r="L1425" s="508" t="s">
        <v>278</v>
      </c>
      <c r="M1425" s="508"/>
      <c r="N1425" s="193">
        <f>IF(ISERROR(K1425),0,K1425)</f>
        <v>0</v>
      </c>
      <c r="O1425" s="192">
        <f>IF(N1425&lt;0.00001,O1423,N1425)</f>
        <v>0</v>
      </c>
      <c r="P1425" s="192">
        <f>IF(Q1425&lt;0.00001,P1423,Q1425)</f>
        <v>0</v>
      </c>
      <c r="Q1425" s="21">
        <f>IF(ISERROR(J1425),0,J1425)</f>
        <v>0</v>
      </c>
    </row>
    <row r="1426" spans="6:17" x14ac:dyDescent="0.2">
      <c r="F1426" s="1"/>
      <c r="G1426" s="507"/>
      <c r="H1426" s="14"/>
      <c r="I1426" s="1"/>
      <c r="J1426" s="147"/>
      <c r="K1426" s="193"/>
      <c r="L1426" s="1"/>
      <c r="M1426" s="1"/>
      <c r="N1426" s="193"/>
      <c r="O1426" s="192"/>
      <c r="P1426" s="8"/>
      <c r="Q1426" s="21"/>
    </row>
    <row r="1427" spans="6:17" x14ac:dyDescent="0.2">
      <c r="F1427" s="1"/>
      <c r="G1427" s="507"/>
      <c r="H1427" s="15" t="e">
        <v>#N/A</v>
      </c>
      <c r="I1427" s="1"/>
      <c r="J1427" s="15" t="e">
        <v>#N/A</v>
      </c>
      <c r="K1427" s="193" t="e">
        <f>J1427/L1427</f>
        <v>#N/A</v>
      </c>
      <c r="L1427" s="508" t="s">
        <v>278</v>
      </c>
      <c r="M1427" s="508"/>
      <c r="N1427" s="193">
        <f>IF(ISERROR(K1427),0,K1427)</f>
        <v>0</v>
      </c>
      <c r="O1427" s="35">
        <f>IF(N1427&lt;0.00001,O1425,N1427)</f>
        <v>0</v>
      </c>
      <c r="P1427" s="192">
        <f>IF(Q1427&lt;0.00001,P1425,Q1427)</f>
        <v>0</v>
      </c>
      <c r="Q1427" s="21">
        <f>IF(ISERROR(J1427),0,J1427)</f>
        <v>0</v>
      </c>
    </row>
    <row r="1428" spans="6:17" x14ac:dyDescent="0.2">
      <c r="F1428" s="1"/>
      <c r="G1428" s="507"/>
      <c r="H1428" s="14"/>
      <c r="I1428" s="1"/>
      <c r="J1428" s="147"/>
      <c r="K1428" s="193"/>
      <c r="L1428" s="1"/>
      <c r="M1428" s="1"/>
      <c r="N1428" s="193"/>
      <c r="O1428" s="192"/>
      <c r="P1428" s="1"/>
      <c r="Q1428" s="21"/>
    </row>
    <row r="1429" spans="6:17" x14ac:dyDescent="0.2">
      <c r="F1429" s="1"/>
      <c r="G1429" s="507"/>
      <c r="H1429" s="15" t="e">
        <v>#N/A</v>
      </c>
      <c r="I1429" s="1"/>
      <c r="J1429" s="15" t="e">
        <v>#N/A</v>
      </c>
      <c r="K1429" s="193" t="e">
        <f>J1429/L1429</f>
        <v>#N/A</v>
      </c>
      <c r="L1429" s="508" t="s">
        <v>278</v>
      </c>
      <c r="M1429" s="508"/>
      <c r="N1429" s="193">
        <f>IF(ISERROR(K1429),0,K1429)</f>
        <v>0</v>
      </c>
      <c r="O1429" s="192">
        <f>IF(N1429&lt;0.00001,O1427,N1429)</f>
        <v>0</v>
      </c>
      <c r="P1429" s="192">
        <f>IF(Q1429&lt;0.00001,P1427,Q1429)</f>
        <v>0</v>
      </c>
      <c r="Q1429" s="21">
        <f>IF(ISERROR(J1429),0,J1429)</f>
        <v>0</v>
      </c>
    </row>
    <row r="1430" spans="6:17" x14ac:dyDescent="0.2">
      <c r="F1430" s="1"/>
      <c r="G1430" s="507"/>
      <c r="H1430" s="14"/>
      <c r="I1430" s="1"/>
      <c r="J1430" s="147"/>
      <c r="K1430" s="193"/>
      <c r="L1430" s="1"/>
      <c r="M1430" s="1"/>
      <c r="N1430" s="193"/>
      <c r="O1430" s="35"/>
      <c r="P1430" s="1"/>
      <c r="Q1430" s="21"/>
    </row>
    <row r="1431" spans="6:17" x14ac:dyDescent="0.2">
      <c r="F1431" s="1"/>
      <c r="G1431" s="507"/>
      <c r="H1431" s="15" t="e">
        <v>#N/A</v>
      </c>
      <c r="I1431" s="1"/>
      <c r="J1431" s="15" t="e">
        <v>#N/A</v>
      </c>
      <c r="K1431" s="193" t="e">
        <f>J1431/L1431</f>
        <v>#N/A</v>
      </c>
      <c r="L1431" s="508" t="s">
        <v>278</v>
      </c>
      <c r="M1431" s="508"/>
      <c r="N1431" s="193">
        <f>IF(ISERROR(K1431),0,K1431)</f>
        <v>0</v>
      </c>
      <c r="O1431" s="192">
        <f>IF(N1431&lt;0.00001,O1429,N1431)</f>
        <v>0</v>
      </c>
      <c r="P1431" s="192">
        <f>IF(Q1431&lt;0.00001,P1429,Q1431)</f>
        <v>0</v>
      </c>
      <c r="Q1431" s="21">
        <f>IF(ISERROR(J1431),0,J1431)</f>
        <v>0</v>
      </c>
    </row>
    <row r="1432" spans="6:17" x14ac:dyDescent="0.2">
      <c r="F1432" s="1"/>
      <c r="G1432" s="507"/>
      <c r="H1432" s="14"/>
      <c r="I1432" s="1"/>
      <c r="J1432" s="147"/>
      <c r="K1432" s="193"/>
      <c r="L1432" s="1"/>
      <c r="M1432" s="1"/>
      <c r="N1432" s="193"/>
      <c r="O1432" s="192"/>
      <c r="P1432" s="1"/>
      <c r="Q1432" s="21"/>
    </row>
    <row r="1433" spans="6:17" x14ac:dyDescent="0.2">
      <c r="F1433" s="1"/>
      <c r="G1433" s="507"/>
      <c r="H1433" s="15" t="e">
        <v>#N/A</v>
      </c>
      <c r="I1433" s="1"/>
      <c r="J1433" s="15" t="e">
        <v>#N/A</v>
      </c>
      <c r="K1433" s="193" t="e">
        <f>J1433/L1433</f>
        <v>#N/A</v>
      </c>
      <c r="L1433" s="508" t="s">
        <v>278</v>
      </c>
      <c r="M1433" s="508"/>
      <c r="N1433" s="193">
        <f>IF(ISERROR(K1433),0,K1433)</f>
        <v>0</v>
      </c>
      <c r="O1433" s="35">
        <f>IF(N1433&lt;0.00001,O1431,N1433)</f>
        <v>0</v>
      </c>
      <c r="P1433" s="192">
        <f>IF(Q1433&lt;0.00001,P1431,Q1433)</f>
        <v>0</v>
      </c>
      <c r="Q1433" s="21">
        <f>IF(ISERROR(J1433),0,J1433)</f>
        <v>0</v>
      </c>
    </row>
    <row r="1434" spans="6:17" x14ac:dyDescent="0.2">
      <c r="F1434" s="1"/>
      <c r="G1434" s="507"/>
      <c r="H1434" s="14"/>
      <c r="I1434" s="1"/>
      <c r="J1434" s="147"/>
      <c r="K1434" s="193"/>
      <c r="L1434" s="1"/>
      <c r="M1434" s="1"/>
      <c r="N1434" s="193"/>
      <c r="O1434" s="192"/>
      <c r="P1434" s="1"/>
      <c r="Q1434" s="21"/>
    </row>
    <row r="1435" spans="6:17" x14ac:dyDescent="0.2">
      <c r="F1435" s="1"/>
      <c r="G1435" s="507"/>
      <c r="H1435" s="15" t="e">
        <v>#N/A</v>
      </c>
      <c r="I1435" s="1"/>
      <c r="J1435" s="15" t="e">
        <v>#N/A</v>
      </c>
      <c r="K1435" s="193" t="e">
        <f>J1435/L1435</f>
        <v>#N/A</v>
      </c>
      <c r="L1435" s="508" t="s">
        <v>278</v>
      </c>
      <c r="M1435" s="508"/>
      <c r="N1435" s="193">
        <f>IF(ISERROR(K1435),0,K1435)</f>
        <v>0</v>
      </c>
      <c r="O1435" s="192">
        <f>IF(N1435&lt;0.00001,O1433,N1435)</f>
        <v>0</v>
      </c>
      <c r="P1435" s="192">
        <f>IF(Q1435&lt;0.00001,P1433,Q1435)</f>
        <v>0</v>
      </c>
      <c r="Q1435" s="21">
        <f>IF(ISERROR(J1435),0,J1435)</f>
        <v>0</v>
      </c>
    </row>
    <row r="1436" spans="6:17" x14ac:dyDescent="0.2">
      <c r="F1436" s="1"/>
      <c r="G1436" s="507"/>
      <c r="H1436" s="14"/>
      <c r="I1436" s="1"/>
      <c r="J1436" s="147"/>
      <c r="K1436" s="193"/>
      <c r="L1436" s="1"/>
      <c r="M1436" s="1"/>
      <c r="N1436" s="1"/>
      <c r="O1436" s="35"/>
      <c r="P1436" s="1"/>
      <c r="Q1436" s="21"/>
    </row>
    <row r="1437" spans="6:17" x14ac:dyDescent="0.2">
      <c r="F1437" s="1"/>
      <c r="G1437" s="507"/>
      <c r="H1437" s="15" t="e">
        <v>#N/A</v>
      </c>
      <c r="I1437" s="1"/>
      <c r="J1437" s="15" t="e">
        <v>#N/A</v>
      </c>
      <c r="K1437" s="193" t="e">
        <f>J1437/L1437</f>
        <v>#N/A</v>
      </c>
      <c r="L1437" s="508" t="s">
        <v>278</v>
      </c>
      <c r="M1437" s="508"/>
      <c r="N1437" s="193">
        <f>IF(ISERROR(K1437),0,K1437)</f>
        <v>0</v>
      </c>
      <c r="O1437" s="192">
        <f>IF(N1437&lt;0.00001,O1435,N1437)</f>
        <v>0</v>
      </c>
      <c r="P1437" s="192">
        <f>IF(Q1437&lt;0.00001,P1435,Q1437)</f>
        <v>0</v>
      </c>
      <c r="Q1437" s="21">
        <f>IF(ISERROR(J1437),0,J1437)</f>
        <v>0</v>
      </c>
    </row>
    <row r="1438" spans="6:17" x14ac:dyDescent="0.2">
      <c r="F1438" s="1"/>
      <c r="G1438" s="1"/>
      <c r="H1438" s="14"/>
      <c r="I1438" s="1"/>
      <c r="J1438" s="147"/>
      <c r="K1438" s="1"/>
      <c r="L1438" s="1"/>
      <c r="M1438" s="1"/>
      <c r="N1438" s="1"/>
      <c r="O1438" s="6"/>
      <c r="P1438" s="1"/>
    </row>
    <row r="1439" spans="6:17" x14ac:dyDescent="0.2">
      <c r="F1439" s="1"/>
      <c r="G1439" s="231" t="s">
        <v>275</v>
      </c>
      <c r="H1439" s="179" t="e">
        <f>VLOOKUP(G1406,Data!$A$3:$BE$35,10,FALSE)</f>
        <v>#VALUE!</v>
      </c>
      <c r="I1439" s="232" t="s">
        <v>274</v>
      </c>
      <c r="J1439" s="181">
        <f>VLOOKUP(G1406,Data!$A$3:$BE$35,14,FALSE)</f>
        <v>0</v>
      </c>
      <c r="K1439" s="1"/>
      <c r="L1439" s="321"/>
      <c r="M1439" s="321"/>
      <c r="N1439" s="321"/>
      <c r="O1439" s="321"/>
      <c r="P1439" s="1"/>
    </row>
    <row r="1440" spans="6:17" x14ac:dyDescent="0.2">
      <c r="F1440" s="1"/>
      <c r="G1440" s="1"/>
      <c r="H1440" s="1"/>
      <c r="I1440" s="1"/>
      <c r="J1440" s="147"/>
      <c r="K1440" s="1"/>
      <c r="L1440" s="1"/>
      <c r="M1440" s="1"/>
      <c r="N1440" s="1"/>
      <c r="O1440" s="1"/>
      <c r="P1440" s="1"/>
    </row>
    <row r="1441" spans="6:16" x14ac:dyDescent="0.2">
      <c r="F1441" s="1"/>
      <c r="G1441" s="1"/>
      <c r="H1441" s="1"/>
      <c r="I1441" s="1"/>
      <c r="J1441" s="147"/>
      <c r="K1441" s="1"/>
      <c r="L1441" s="1"/>
      <c r="M1441" s="1"/>
      <c r="N1441" s="1"/>
      <c r="O1441" s="1"/>
      <c r="P1441" s="1"/>
    </row>
    <row r="1442" spans="6:16" x14ac:dyDescent="0.2">
      <c r="F1442" s="1"/>
      <c r="G1442" s="1"/>
      <c r="H1442" s="14"/>
      <c r="I1442" s="1"/>
      <c r="J1442" s="1"/>
      <c r="K1442" s="1"/>
      <c r="L1442" s="1"/>
      <c r="M1442" s="1"/>
      <c r="N1442" s="1"/>
      <c r="O1442" s="1"/>
      <c r="P1442" s="1"/>
    </row>
    <row r="1443" spans="6:16" ht="14.25" x14ac:dyDescent="0.2">
      <c r="F1443" s="1"/>
      <c r="G1443" s="1"/>
      <c r="H1443" s="35">
        <f>P1437</f>
        <v>0</v>
      </c>
      <c r="I1443" s="6" t="s">
        <v>109</v>
      </c>
      <c r="J1443" s="187">
        <f ca="1">TODAY()</f>
        <v>42845</v>
      </c>
      <c r="K1443" s="505" t="e">
        <f>VLOOKUP(G1406,Data!$A$3:$BE$35,53,FALSE)</f>
        <v>#DIV/0!</v>
      </c>
      <c r="L1443" s="506"/>
      <c r="M1443" s="506"/>
      <c r="N1443" s="8"/>
      <c r="O1443" s="1"/>
      <c r="P1443" s="1"/>
    </row>
    <row r="1444" spans="6:16" ht="14.25" x14ac:dyDescent="0.2">
      <c r="F1444" s="1"/>
      <c r="G1444" s="1"/>
      <c r="H1444" s="1"/>
      <c r="I1444" s="1"/>
      <c r="J1444" s="187"/>
      <c r="K1444" s="138" t="e">
        <f>K1443</f>
        <v>#DIV/0!</v>
      </c>
      <c r="L1444" s="1"/>
      <c r="M1444" s="1"/>
      <c r="N1444" s="8"/>
      <c r="O1444" s="1"/>
      <c r="P1444" s="1"/>
    </row>
    <row r="1445" spans="6:16" ht="14.25" x14ac:dyDescent="0.2">
      <c r="F1445" s="1"/>
      <c r="G1445" s="1"/>
      <c r="H1445" s="305">
        <f>O1437</f>
        <v>0</v>
      </c>
      <c r="I1445" s="6" t="s">
        <v>101</v>
      </c>
      <c r="J1445" s="187">
        <f ca="1">TODAY()</f>
        <v>42845</v>
      </c>
      <c r="K1445" s="510" t="str">
        <f>VLOOKUP(H1445,$AV$8:$AW$311,2,TRUE)</f>
        <v>(no data)</v>
      </c>
      <c r="L1445" s="510"/>
      <c r="M1445" s="510"/>
      <c r="N1445" s="8"/>
      <c r="O1445" s="6"/>
      <c r="P1445" s="1"/>
    </row>
    <row r="1446" spans="6:16" x14ac:dyDescent="0.2">
      <c r="F1446" s="1"/>
      <c r="G1446" s="6"/>
      <c r="H1446" s="1"/>
      <c r="I1446" s="1"/>
      <c r="J1446" s="1"/>
      <c r="K1446" s="1"/>
      <c r="L1446" s="1"/>
      <c r="M1446" s="1"/>
      <c r="N1446" s="1"/>
      <c r="O1446" s="35"/>
      <c r="P1446" s="1"/>
    </row>
    <row r="1447" spans="6:16" x14ac:dyDescent="0.2">
      <c r="F1447" s="1"/>
      <c r="G1447" s="1"/>
      <c r="H1447" s="1"/>
      <c r="I1447" s="1"/>
      <c r="J1447" s="1"/>
      <c r="K1447" s="1"/>
      <c r="L1447" s="1"/>
      <c r="M1447" s="1"/>
      <c r="N1447" s="1"/>
      <c r="O1447" s="6"/>
      <c r="P1447" s="1"/>
    </row>
    <row r="1449" spans="6:16" x14ac:dyDescent="0.2">
      <c r="F1449" s="1"/>
      <c r="G1449" s="12"/>
      <c r="H1449" s="1"/>
      <c r="I1449" s="1"/>
      <c r="J1449" s="1"/>
      <c r="K1449" s="1"/>
      <c r="L1449" s="1"/>
      <c r="M1449" s="1"/>
      <c r="N1449" s="1"/>
      <c r="O1449" s="1"/>
      <c r="P1449" s="8"/>
    </row>
    <row r="1450" spans="6:16" x14ac:dyDescent="0.2">
      <c r="F1450" s="1"/>
      <c r="G1450" s="12"/>
      <c r="H1450" s="1"/>
      <c r="I1450" s="1"/>
      <c r="J1450" s="1"/>
      <c r="K1450" s="1"/>
      <c r="L1450" s="1"/>
      <c r="M1450" s="1"/>
      <c r="N1450" s="1"/>
      <c r="O1450" s="1"/>
      <c r="P1450" s="8"/>
    </row>
    <row r="1451" spans="6:16" x14ac:dyDescent="0.2">
      <c r="F1451" s="1"/>
      <c r="G1451" s="456" t="str">
        <f>Data!BE27</f>
        <v>Result 11 - Please describe the intended result…</v>
      </c>
      <c r="H1451" s="456"/>
      <c r="I1451" s="456"/>
      <c r="J1451" s="456"/>
      <c r="K1451" s="456"/>
      <c r="L1451" s="456"/>
      <c r="M1451" s="456"/>
      <c r="N1451" s="456"/>
      <c r="O1451" s="456"/>
      <c r="P1451" s="8"/>
    </row>
    <row r="1452" spans="6:16" x14ac:dyDescent="0.2">
      <c r="F1452" s="1"/>
      <c r="G1452" s="456"/>
      <c r="H1452" s="456"/>
      <c r="I1452" s="456"/>
      <c r="J1452" s="456"/>
      <c r="K1452" s="456"/>
      <c r="L1452" s="456"/>
      <c r="M1452" s="456"/>
      <c r="N1452" s="456"/>
      <c r="O1452" s="456"/>
      <c r="P1452" s="8"/>
    </row>
    <row r="1453" spans="6:16" x14ac:dyDescent="0.2">
      <c r="F1453" s="1"/>
      <c r="G1453" s="456"/>
      <c r="H1453" s="456"/>
      <c r="I1453" s="456"/>
      <c r="J1453" s="456"/>
      <c r="K1453" s="456"/>
      <c r="L1453" s="456"/>
      <c r="M1453" s="456"/>
      <c r="N1453" s="456"/>
      <c r="O1453" s="456"/>
      <c r="P1453" s="8"/>
    </row>
    <row r="1454" spans="6:16" x14ac:dyDescent="0.2">
      <c r="F1454" s="1"/>
      <c r="G1454" s="1"/>
      <c r="H1454" s="1"/>
      <c r="I1454" s="1"/>
      <c r="J1454" s="1"/>
      <c r="K1454" s="1"/>
      <c r="L1454" s="1"/>
      <c r="M1454" s="1"/>
      <c r="N1454" s="1"/>
      <c r="O1454" s="1"/>
      <c r="P1454" s="8"/>
    </row>
    <row r="1455" spans="6:16" x14ac:dyDescent="0.2">
      <c r="F1455" s="1"/>
      <c r="G1455" s="100" t="s">
        <v>53</v>
      </c>
      <c r="H1455" s="491" t="str">
        <f>VLOOKUP(G1455,Data!$A$3:$B$35,2,FALSE)</f>
        <v>please provide a definition of the indicator…</v>
      </c>
      <c r="I1455" s="491"/>
      <c r="J1455" s="491"/>
      <c r="K1455" s="491"/>
      <c r="L1455" s="491"/>
      <c r="M1455" s="491"/>
      <c r="N1455" s="491"/>
      <c r="O1455" s="491"/>
      <c r="P1455" s="8"/>
    </row>
    <row r="1456" spans="6:16" x14ac:dyDescent="0.2">
      <c r="F1456" s="1"/>
      <c r="G1456" s="6"/>
      <c r="H1456" s="1"/>
      <c r="I1456" s="14"/>
      <c r="J1456" s="1"/>
      <c r="K1456" s="1"/>
      <c r="L1456" s="1"/>
      <c r="M1456" s="4"/>
      <c r="N1456" s="148"/>
      <c r="O1456" s="148"/>
      <c r="P1456" s="8"/>
    </row>
    <row r="1457" spans="6:17" x14ac:dyDescent="0.2">
      <c r="F1457" s="1"/>
      <c r="G1457" s="6"/>
      <c r="H1457" s="1" t="s">
        <v>223</v>
      </c>
      <c r="I1457" s="185">
        <f>VLOOKUP(G1455,Data!$A$3:$BE$35,18,FALSE)</f>
        <v>0</v>
      </c>
      <c r="J1457" s="1"/>
      <c r="K1457" s="1"/>
      <c r="L1457" s="6"/>
      <c r="M1457" s="4"/>
      <c r="N1457" s="148"/>
      <c r="O1457" s="148"/>
      <c r="P1457" s="8"/>
    </row>
    <row r="1458" spans="6:17" x14ac:dyDescent="0.2">
      <c r="F1458" s="1"/>
      <c r="G1458" s="6"/>
      <c r="H1458" s="1"/>
      <c r="I1458" s="14"/>
      <c r="J1458" s="1"/>
      <c r="K1458" s="1"/>
      <c r="L1458" s="1"/>
      <c r="M1458" s="1"/>
      <c r="N1458" s="147"/>
      <c r="O1458" s="147"/>
      <c r="P1458" s="8"/>
    </row>
    <row r="1459" spans="6:17" x14ac:dyDescent="0.2">
      <c r="F1459" s="1"/>
      <c r="G1459" s="6"/>
      <c r="H1459" s="1" t="s">
        <v>224</v>
      </c>
      <c r="I1459" s="14"/>
      <c r="J1459" s="156" t="str">
        <f>VLOOKUP(G1455,Data!$A$3:$BE$35,20,FALSE)</f>
        <v>Please Select</v>
      </c>
      <c r="K1459" s="1"/>
      <c r="L1459" s="1"/>
      <c r="M1459" s="321"/>
      <c r="N1459" s="321"/>
      <c r="O1459" s="147"/>
      <c r="P1459" s="8"/>
    </row>
    <row r="1460" spans="6:17" x14ac:dyDescent="0.2">
      <c r="F1460" s="1"/>
      <c r="G1460" s="6"/>
      <c r="H1460" s="1"/>
      <c r="I1460" s="14"/>
      <c r="J1460" s="1"/>
      <c r="K1460" s="1"/>
      <c r="L1460" s="1"/>
      <c r="M1460" s="1"/>
      <c r="N1460" s="147"/>
      <c r="O1460" s="147"/>
      <c r="P1460" s="8"/>
    </row>
    <row r="1461" spans="6:17" x14ac:dyDescent="0.2">
      <c r="F1461" s="1"/>
      <c r="G1461" s="6"/>
      <c r="H1461" s="1" t="s">
        <v>269</v>
      </c>
      <c r="I1461" s="1"/>
      <c r="J1461" s="1"/>
      <c r="K1461" s="185">
        <f>VLOOKUP(G1455,Data!$A$3:$BE$35,19,FALSE)</f>
        <v>0</v>
      </c>
      <c r="L1461" s="1"/>
      <c r="M1461" s="1"/>
      <c r="N1461" s="147"/>
      <c r="O1461" s="147"/>
      <c r="P1461" s="8"/>
    </row>
    <row r="1462" spans="6:17" x14ac:dyDescent="0.2">
      <c r="F1462" s="1"/>
      <c r="G1462" s="6"/>
      <c r="H1462" s="1"/>
      <c r="I1462" s="14"/>
      <c r="J1462" s="1"/>
      <c r="K1462" s="1"/>
      <c r="L1462" s="1"/>
      <c r="M1462" s="1"/>
      <c r="N1462" s="147"/>
      <c r="O1462" s="147"/>
      <c r="P1462" s="8"/>
    </row>
    <row r="1463" spans="6:17" x14ac:dyDescent="0.2">
      <c r="F1463" s="1"/>
      <c r="G1463" s="6"/>
      <c r="H1463" s="1" t="s">
        <v>272</v>
      </c>
      <c r="I1463" s="14"/>
      <c r="J1463" s="29" t="s">
        <v>190</v>
      </c>
      <c r="K1463" s="1"/>
      <c r="L1463" s="1"/>
      <c r="M1463" s="1"/>
      <c r="N1463" s="147"/>
      <c r="O1463" s="147"/>
      <c r="P1463" s="8"/>
    </row>
    <row r="1464" spans="6:17" x14ac:dyDescent="0.2">
      <c r="F1464" s="1"/>
      <c r="G1464" s="6"/>
      <c r="H1464" s="182" t="s">
        <v>14</v>
      </c>
      <c r="I1464" s="180"/>
      <c r="J1464" s="182" t="s">
        <v>276</v>
      </c>
      <c r="K1464" s="12"/>
      <c r="L1464" s="503" t="s">
        <v>277</v>
      </c>
      <c r="M1464" s="503"/>
      <c r="N1464" s="147"/>
      <c r="O1464" s="147"/>
      <c r="P1464" s="8"/>
    </row>
    <row r="1465" spans="6:17" x14ac:dyDescent="0.2">
      <c r="F1465" s="1"/>
      <c r="G1465" s="6"/>
      <c r="H1465" s="1"/>
      <c r="I1465" s="14"/>
      <c r="J1465" s="1"/>
      <c r="K1465" s="1"/>
      <c r="L1465" s="1"/>
      <c r="M1465" s="1"/>
      <c r="N1465" s="147"/>
      <c r="O1465" s="147"/>
      <c r="P1465" s="8"/>
    </row>
    <row r="1466" spans="6:17" x14ac:dyDescent="0.2">
      <c r="F1466" s="1"/>
      <c r="G1466" s="231" t="s">
        <v>281</v>
      </c>
      <c r="H1466" s="179" t="str">
        <f>VLOOKUP(G1455,Data!$A$3:$BE$35,8,FALSE)</f>
        <v>(dd.mm.yyyy)</v>
      </c>
      <c r="I1466" s="232" t="s">
        <v>280</v>
      </c>
      <c r="J1466" s="181">
        <f>VLOOKUP(G1455,Data!$A$3:$BE$35,13,FALSE)</f>
        <v>0</v>
      </c>
      <c r="K1466" s="1"/>
      <c r="L1466" s="502" t="s">
        <v>284</v>
      </c>
      <c r="M1466" s="502"/>
      <c r="N1466" s="36"/>
      <c r="O1466" s="36"/>
      <c r="P1466" s="8"/>
    </row>
    <row r="1467" spans="6:17" x14ac:dyDescent="0.2">
      <c r="F1467" s="1"/>
      <c r="G1467" s="507" t="s">
        <v>100</v>
      </c>
      <c r="H1467" s="147"/>
      <c r="I1467" s="14"/>
      <c r="J1467" s="1"/>
      <c r="K1467" s="1"/>
      <c r="L1467" s="1"/>
      <c r="M1467" s="1"/>
      <c r="N1467" s="175"/>
      <c r="O1467" s="175"/>
      <c r="P1467" s="8"/>
    </row>
    <row r="1468" spans="6:17" x14ac:dyDescent="0.2">
      <c r="F1468" s="1"/>
      <c r="G1468" s="507"/>
      <c r="H1468" s="15" t="e">
        <v>#N/A</v>
      </c>
      <c r="I1468" s="1"/>
      <c r="J1468" s="15" t="e">
        <v>#N/A</v>
      </c>
      <c r="K1468" s="193" t="e">
        <f>J1468/L1468</f>
        <v>#N/A</v>
      </c>
      <c r="L1468" s="508" t="s">
        <v>278</v>
      </c>
      <c r="M1468" s="508"/>
      <c r="N1468" s="193">
        <f>IF(ISERROR(K1468),0,K1468)</f>
        <v>0</v>
      </c>
      <c r="O1468" s="192">
        <f>N1468</f>
        <v>0</v>
      </c>
      <c r="P1468" s="192">
        <f>Q1468</f>
        <v>0</v>
      </c>
      <c r="Q1468" s="21">
        <f>IF(ISERROR(J1468),0,J1468)</f>
        <v>0</v>
      </c>
    </row>
    <row r="1469" spans="6:17" x14ac:dyDescent="0.2">
      <c r="F1469" s="1"/>
      <c r="G1469" s="507"/>
      <c r="H1469" s="147"/>
      <c r="I1469" s="1"/>
      <c r="J1469" s="1"/>
      <c r="K1469" s="193"/>
      <c r="L1469" s="1"/>
      <c r="M1469" s="1"/>
      <c r="N1469" s="193"/>
      <c r="O1469" s="192"/>
      <c r="P1469" s="8"/>
      <c r="Q1469" s="21"/>
    </row>
    <row r="1470" spans="6:17" x14ac:dyDescent="0.2">
      <c r="F1470" s="1"/>
      <c r="G1470" s="507"/>
      <c r="H1470" s="15" t="e">
        <v>#N/A</v>
      </c>
      <c r="I1470" s="1"/>
      <c r="J1470" s="15" t="e">
        <v>#N/A</v>
      </c>
      <c r="K1470" s="193" t="e">
        <f>J1470/L1470</f>
        <v>#N/A</v>
      </c>
      <c r="L1470" s="508" t="s">
        <v>278</v>
      </c>
      <c r="M1470" s="508"/>
      <c r="N1470" s="193">
        <f>IF(ISERROR(K1470),0,K1470)</f>
        <v>0</v>
      </c>
      <c r="O1470" s="35">
        <f>IF(N1470&lt;0.00001,O1468,N1470)</f>
        <v>0</v>
      </c>
      <c r="P1470" s="192">
        <f>IF(Q1470&lt;0.00001,P1468,Q1470)</f>
        <v>0</v>
      </c>
      <c r="Q1470" s="21">
        <f>IF(ISERROR(J1470),0,J1470)</f>
        <v>0</v>
      </c>
    </row>
    <row r="1471" spans="6:17" x14ac:dyDescent="0.2">
      <c r="F1471" s="1"/>
      <c r="G1471" s="507"/>
      <c r="H1471" s="147"/>
      <c r="I1471" s="1"/>
      <c r="J1471" s="1"/>
      <c r="K1471" s="193"/>
      <c r="L1471" s="1"/>
      <c r="M1471" s="1"/>
      <c r="N1471" s="193"/>
      <c r="O1471" s="192"/>
      <c r="P1471" s="8"/>
      <c r="Q1471" s="21"/>
    </row>
    <row r="1472" spans="6:17" x14ac:dyDescent="0.2">
      <c r="F1472" s="1"/>
      <c r="G1472" s="507"/>
      <c r="H1472" s="15" t="e">
        <v>#N/A</v>
      </c>
      <c r="I1472" s="1"/>
      <c r="J1472" s="15" t="e">
        <v>#N/A</v>
      </c>
      <c r="K1472" s="193" t="e">
        <f>J1472/L1472</f>
        <v>#N/A</v>
      </c>
      <c r="L1472" s="508" t="s">
        <v>278</v>
      </c>
      <c r="M1472" s="508"/>
      <c r="N1472" s="193">
        <f>IF(ISERROR(K1472),0,K1472)</f>
        <v>0</v>
      </c>
      <c r="O1472" s="192">
        <f>IF(N1472&lt;0.00001,O1470,N1472)</f>
        <v>0</v>
      </c>
      <c r="P1472" s="192">
        <f>IF(Q1472&lt;0.00001,P1470,Q1472)</f>
        <v>0</v>
      </c>
      <c r="Q1472" s="21">
        <f>IF(ISERROR(J1472),0,J1472)</f>
        <v>0</v>
      </c>
    </row>
    <row r="1473" spans="6:17" x14ac:dyDescent="0.2">
      <c r="F1473" s="1"/>
      <c r="G1473" s="507"/>
      <c r="H1473" s="147"/>
      <c r="I1473" s="1"/>
      <c r="J1473" s="1"/>
      <c r="K1473" s="193"/>
      <c r="L1473" s="1"/>
      <c r="M1473" s="1"/>
      <c r="N1473" s="193"/>
      <c r="O1473" s="35"/>
      <c r="P1473" s="8"/>
      <c r="Q1473" s="21"/>
    </row>
    <row r="1474" spans="6:17" x14ac:dyDescent="0.2">
      <c r="F1474" s="1"/>
      <c r="G1474" s="507"/>
      <c r="H1474" s="15" t="e">
        <v>#N/A</v>
      </c>
      <c r="I1474" s="1"/>
      <c r="J1474" s="15" t="e">
        <v>#N/A</v>
      </c>
      <c r="K1474" s="193" t="e">
        <f>J1474/L1474</f>
        <v>#N/A</v>
      </c>
      <c r="L1474" s="508" t="s">
        <v>278</v>
      </c>
      <c r="M1474" s="508"/>
      <c r="N1474" s="193">
        <f>IF(ISERROR(K1474),0,K1474)</f>
        <v>0</v>
      </c>
      <c r="O1474" s="192">
        <f>IF(N1474&lt;0.00001,O1472,N1474)</f>
        <v>0</v>
      </c>
      <c r="P1474" s="192">
        <f>IF(Q1474&lt;0.00001,P1472,Q1474)</f>
        <v>0</v>
      </c>
      <c r="Q1474" s="21">
        <f>IF(ISERROR(J1474),0,J1474)</f>
        <v>0</v>
      </c>
    </row>
    <row r="1475" spans="6:17" x14ac:dyDescent="0.2">
      <c r="F1475" s="1"/>
      <c r="G1475" s="507"/>
      <c r="H1475" s="14"/>
      <c r="I1475" s="1"/>
      <c r="J1475" s="147"/>
      <c r="K1475" s="193"/>
      <c r="L1475" s="1"/>
      <c r="M1475" s="1"/>
      <c r="N1475" s="193"/>
      <c r="O1475" s="192"/>
      <c r="P1475" s="8"/>
      <c r="Q1475" s="21"/>
    </row>
    <row r="1476" spans="6:17" x14ac:dyDescent="0.2">
      <c r="F1476" s="1"/>
      <c r="G1476" s="507"/>
      <c r="H1476" s="15" t="e">
        <v>#N/A</v>
      </c>
      <c r="I1476" s="1"/>
      <c r="J1476" s="15" t="e">
        <v>#N/A</v>
      </c>
      <c r="K1476" s="193" t="e">
        <f>J1476/L1476</f>
        <v>#N/A</v>
      </c>
      <c r="L1476" s="508" t="s">
        <v>278</v>
      </c>
      <c r="M1476" s="508"/>
      <c r="N1476" s="193">
        <f>IF(ISERROR(K1476),0,K1476)</f>
        <v>0</v>
      </c>
      <c r="O1476" s="35">
        <f>IF(N1476&lt;0.00001,O1474,N1476)</f>
        <v>0</v>
      </c>
      <c r="P1476" s="192">
        <f>IF(Q1476&lt;0.00001,P1474,Q1476)</f>
        <v>0</v>
      </c>
      <c r="Q1476" s="21">
        <f>IF(ISERROR(J1476),0,J1476)</f>
        <v>0</v>
      </c>
    </row>
    <row r="1477" spans="6:17" x14ac:dyDescent="0.2">
      <c r="F1477" s="1"/>
      <c r="G1477" s="507"/>
      <c r="H1477" s="14"/>
      <c r="I1477" s="1"/>
      <c r="J1477" s="147"/>
      <c r="K1477" s="193"/>
      <c r="L1477" s="1"/>
      <c r="M1477" s="1"/>
      <c r="N1477" s="193"/>
      <c r="O1477" s="192"/>
      <c r="P1477" s="1"/>
      <c r="Q1477" s="21"/>
    </row>
    <row r="1478" spans="6:17" x14ac:dyDescent="0.2">
      <c r="F1478" s="1"/>
      <c r="G1478" s="507"/>
      <c r="H1478" s="15" t="e">
        <v>#N/A</v>
      </c>
      <c r="I1478" s="1"/>
      <c r="J1478" s="15" t="e">
        <v>#N/A</v>
      </c>
      <c r="K1478" s="193" t="e">
        <f>J1478/L1478</f>
        <v>#N/A</v>
      </c>
      <c r="L1478" s="508" t="s">
        <v>278</v>
      </c>
      <c r="M1478" s="508"/>
      <c r="N1478" s="193">
        <f>IF(ISERROR(K1478),0,K1478)</f>
        <v>0</v>
      </c>
      <c r="O1478" s="192">
        <f>IF(N1478&lt;0.00001,O1476,N1478)</f>
        <v>0</v>
      </c>
      <c r="P1478" s="192">
        <f>IF(Q1478&lt;0.00001,P1476,Q1478)</f>
        <v>0</v>
      </c>
      <c r="Q1478" s="21">
        <f>IF(ISERROR(J1478),0,J1478)</f>
        <v>0</v>
      </c>
    </row>
    <row r="1479" spans="6:17" x14ac:dyDescent="0.2">
      <c r="F1479" s="1"/>
      <c r="G1479" s="507"/>
      <c r="H1479" s="14"/>
      <c r="I1479" s="1"/>
      <c r="J1479" s="147"/>
      <c r="K1479" s="193"/>
      <c r="L1479" s="1"/>
      <c r="M1479" s="1"/>
      <c r="N1479" s="193"/>
      <c r="O1479" s="35"/>
      <c r="P1479" s="1"/>
      <c r="Q1479" s="21"/>
    </row>
    <row r="1480" spans="6:17" x14ac:dyDescent="0.2">
      <c r="F1480" s="1"/>
      <c r="G1480" s="507"/>
      <c r="H1480" s="15" t="e">
        <v>#N/A</v>
      </c>
      <c r="I1480" s="1"/>
      <c r="J1480" s="15" t="e">
        <v>#N/A</v>
      </c>
      <c r="K1480" s="193" t="e">
        <f>J1480/L1480</f>
        <v>#N/A</v>
      </c>
      <c r="L1480" s="508" t="s">
        <v>278</v>
      </c>
      <c r="M1480" s="508"/>
      <c r="N1480" s="193">
        <f>IF(ISERROR(K1480),0,K1480)</f>
        <v>0</v>
      </c>
      <c r="O1480" s="192">
        <f>IF(N1480&lt;0.00001,O1478,N1480)</f>
        <v>0</v>
      </c>
      <c r="P1480" s="192">
        <f>IF(Q1480&lt;0.00001,P1478,Q1480)</f>
        <v>0</v>
      </c>
      <c r="Q1480" s="21">
        <f>IF(ISERROR(J1480),0,J1480)</f>
        <v>0</v>
      </c>
    </row>
    <row r="1481" spans="6:17" x14ac:dyDescent="0.2">
      <c r="F1481" s="1"/>
      <c r="G1481" s="507"/>
      <c r="H1481" s="14"/>
      <c r="I1481" s="1"/>
      <c r="J1481" s="147"/>
      <c r="K1481" s="193"/>
      <c r="L1481" s="1"/>
      <c r="M1481" s="1"/>
      <c r="N1481" s="193"/>
      <c r="O1481" s="192"/>
      <c r="P1481" s="1"/>
      <c r="Q1481" s="21"/>
    </row>
    <row r="1482" spans="6:17" x14ac:dyDescent="0.2">
      <c r="F1482" s="1"/>
      <c r="G1482" s="507"/>
      <c r="H1482" s="15" t="e">
        <v>#N/A</v>
      </c>
      <c r="I1482" s="1"/>
      <c r="J1482" s="15" t="e">
        <v>#N/A</v>
      </c>
      <c r="K1482" s="193" t="e">
        <f>J1482/L1482</f>
        <v>#N/A</v>
      </c>
      <c r="L1482" s="508" t="s">
        <v>278</v>
      </c>
      <c r="M1482" s="508"/>
      <c r="N1482" s="193">
        <f>IF(ISERROR(K1482),0,K1482)</f>
        <v>0</v>
      </c>
      <c r="O1482" s="35">
        <f>IF(N1482&lt;0.00001,O1480,N1482)</f>
        <v>0</v>
      </c>
      <c r="P1482" s="192">
        <f>IF(Q1482&lt;0.00001,P1480,Q1482)</f>
        <v>0</v>
      </c>
      <c r="Q1482" s="21">
        <f>IF(ISERROR(J1482),0,J1482)</f>
        <v>0</v>
      </c>
    </row>
    <row r="1483" spans="6:17" x14ac:dyDescent="0.2">
      <c r="F1483" s="1"/>
      <c r="G1483" s="507"/>
      <c r="H1483" s="14"/>
      <c r="I1483" s="1"/>
      <c r="J1483" s="147"/>
      <c r="K1483" s="193"/>
      <c r="L1483" s="1"/>
      <c r="M1483" s="1"/>
      <c r="N1483" s="193"/>
      <c r="O1483" s="192"/>
      <c r="P1483" s="1"/>
      <c r="Q1483" s="21"/>
    </row>
    <row r="1484" spans="6:17" x14ac:dyDescent="0.2">
      <c r="F1484" s="1"/>
      <c r="G1484" s="507"/>
      <c r="H1484" s="15" t="e">
        <v>#N/A</v>
      </c>
      <c r="I1484" s="1"/>
      <c r="J1484" s="15" t="e">
        <v>#N/A</v>
      </c>
      <c r="K1484" s="193" t="e">
        <f>J1484/L1484</f>
        <v>#N/A</v>
      </c>
      <c r="L1484" s="508" t="s">
        <v>278</v>
      </c>
      <c r="M1484" s="508"/>
      <c r="N1484" s="193">
        <f>IF(ISERROR(K1484),0,K1484)</f>
        <v>0</v>
      </c>
      <c r="O1484" s="192">
        <f>IF(N1484&lt;0.00001,O1482,N1484)</f>
        <v>0</v>
      </c>
      <c r="P1484" s="192">
        <f>IF(Q1484&lt;0.00001,P1482,Q1484)</f>
        <v>0</v>
      </c>
      <c r="Q1484" s="21">
        <f>IF(ISERROR(J1484),0,J1484)</f>
        <v>0</v>
      </c>
    </row>
    <row r="1485" spans="6:17" x14ac:dyDescent="0.2">
      <c r="F1485" s="1"/>
      <c r="G1485" s="507"/>
      <c r="H1485" s="14"/>
      <c r="I1485" s="1"/>
      <c r="J1485" s="147"/>
      <c r="K1485" s="193"/>
      <c r="L1485" s="1"/>
      <c r="M1485" s="1"/>
      <c r="N1485" s="193"/>
      <c r="O1485" s="35"/>
      <c r="P1485" s="1"/>
      <c r="Q1485" s="21"/>
    </row>
    <row r="1486" spans="6:17" x14ac:dyDescent="0.2">
      <c r="F1486" s="1"/>
      <c r="G1486" s="507"/>
      <c r="H1486" s="15" t="e">
        <v>#N/A</v>
      </c>
      <c r="I1486" s="1"/>
      <c r="J1486" s="15" t="e">
        <v>#N/A</v>
      </c>
      <c r="K1486" s="193" t="e">
        <f>J1486/L1486</f>
        <v>#N/A</v>
      </c>
      <c r="L1486" s="508" t="s">
        <v>278</v>
      </c>
      <c r="M1486" s="508"/>
      <c r="N1486" s="193">
        <f>IF(ISERROR(K1486),0,K1486)</f>
        <v>0</v>
      </c>
      <c r="O1486" s="192">
        <f>IF(N1486&lt;0.00001,O1484,N1486)</f>
        <v>0</v>
      </c>
      <c r="P1486" s="192">
        <f>IF(Q1486&lt;0.00001,P1484,Q1486)</f>
        <v>0</v>
      </c>
      <c r="Q1486" s="21">
        <f>IF(ISERROR(J1486),0,J1486)</f>
        <v>0</v>
      </c>
    </row>
    <row r="1487" spans="6:17" x14ac:dyDescent="0.2">
      <c r="F1487" s="1"/>
      <c r="G1487" s="1"/>
      <c r="H1487" s="14"/>
      <c r="I1487" s="1"/>
      <c r="J1487" s="147"/>
      <c r="K1487" s="1"/>
      <c r="L1487" s="1"/>
      <c r="M1487" s="1"/>
      <c r="N1487" s="1"/>
      <c r="O1487" s="6"/>
      <c r="P1487" s="1"/>
    </row>
    <row r="1488" spans="6:17" x14ac:dyDescent="0.2">
      <c r="F1488" s="1"/>
      <c r="G1488" s="231" t="s">
        <v>275</v>
      </c>
      <c r="H1488" s="179" t="e">
        <f>VLOOKUP(G1455,Data!$A$3:$BE$35,10,FALSE)</f>
        <v>#VALUE!</v>
      </c>
      <c r="I1488" s="232" t="s">
        <v>274</v>
      </c>
      <c r="J1488" s="181">
        <f>VLOOKUP(G1455,Data!$A$3:$BE$35,14,FALSE)</f>
        <v>0</v>
      </c>
      <c r="K1488" s="1"/>
      <c r="L1488" s="321"/>
      <c r="M1488" s="321"/>
      <c r="N1488" s="321"/>
      <c r="O1488" s="321"/>
      <c r="P1488" s="1"/>
    </row>
    <row r="1489" spans="6:16" x14ac:dyDescent="0.2">
      <c r="F1489" s="1"/>
      <c r="G1489" s="1"/>
      <c r="H1489" s="1"/>
      <c r="I1489" s="1"/>
      <c r="J1489" s="147"/>
      <c r="K1489" s="1"/>
      <c r="L1489" s="1"/>
      <c r="M1489" s="1"/>
      <c r="N1489" s="1"/>
      <c r="O1489" s="1"/>
      <c r="P1489" s="1"/>
    </row>
    <row r="1490" spans="6:16" x14ac:dyDescent="0.2">
      <c r="F1490" s="1"/>
      <c r="G1490" s="1"/>
      <c r="H1490" s="1"/>
      <c r="I1490" s="1"/>
      <c r="J1490" s="147"/>
      <c r="K1490" s="1"/>
      <c r="L1490" s="1"/>
      <c r="M1490" s="1"/>
      <c r="N1490" s="1"/>
      <c r="O1490" s="1"/>
      <c r="P1490" s="1"/>
    </row>
    <row r="1491" spans="6:16" x14ac:dyDescent="0.2">
      <c r="F1491" s="1"/>
      <c r="G1491" s="1"/>
      <c r="H1491" s="14"/>
      <c r="I1491" s="1"/>
      <c r="J1491" s="1"/>
      <c r="K1491" s="1"/>
      <c r="L1491" s="1"/>
      <c r="M1491" s="1"/>
      <c r="N1491" s="1"/>
      <c r="O1491" s="1"/>
      <c r="P1491" s="1"/>
    </row>
    <row r="1492" spans="6:16" ht="14.25" x14ac:dyDescent="0.2">
      <c r="F1492" s="1"/>
      <c r="G1492" s="1"/>
      <c r="H1492" s="35">
        <f>P1486</f>
        <v>0</v>
      </c>
      <c r="I1492" s="6" t="s">
        <v>109</v>
      </c>
      <c r="J1492" s="187">
        <f ca="1">TODAY()</f>
        <v>42845</v>
      </c>
      <c r="K1492" s="505" t="e">
        <f>VLOOKUP(G1455,Data!$A$3:$BE$35,53,FALSE)</f>
        <v>#DIV/0!</v>
      </c>
      <c r="L1492" s="506"/>
      <c r="M1492" s="506"/>
      <c r="N1492" s="8"/>
      <c r="O1492" s="1"/>
      <c r="P1492" s="1"/>
    </row>
    <row r="1493" spans="6:16" ht="14.25" x14ac:dyDescent="0.2">
      <c r="F1493" s="1"/>
      <c r="G1493" s="1"/>
      <c r="H1493" s="1"/>
      <c r="I1493" s="1"/>
      <c r="J1493" s="187"/>
      <c r="K1493" s="138" t="e">
        <f>K1492</f>
        <v>#DIV/0!</v>
      </c>
      <c r="L1493" s="1"/>
      <c r="M1493" s="1"/>
      <c r="N1493" s="8"/>
      <c r="O1493" s="1"/>
      <c r="P1493" s="1"/>
    </row>
    <row r="1494" spans="6:16" ht="14.25" x14ac:dyDescent="0.2">
      <c r="F1494" s="1"/>
      <c r="G1494" s="1"/>
      <c r="H1494" s="305">
        <f>O1486</f>
        <v>0</v>
      </c>
      <c r="I1494" s="6" t="s">
        <v>101</v>
      </c>
      <c r="J1494" s="187">
        <f ca="1">TODAY()</f>
        <v>42845</v>
      </c>
      <c r="K1494" s="510" t="str">
        <f>VLOOKUP(H1494,$AV$8:$AW$311,2,TRUE)</f>
        <v>(no data)</v>
      </c>
      <c r="L1494" s="510"/>
      <c r="M1494" s="510"/>
      <c r="N1494" s="8"/>
      <c r="O1494" s="6"/>
      <c r="P1494" s="1"/>
    </row>
    <row r="1495" spans="6:16" ht="14.25" x14ac:dyDescent="0.2">
      <c r="F1495" s="1"/>
      <c r="G1495" s="6"/>
      <c r="H1495" s="1"/>
      <c r="I1495" s="1"/>
      <c r="J1495" s="187"/>
      <c r="K1495" s="1"/>
      <c r="L1495" s="1"/>
      <c r="M1495" s="1"/>
      <c r="N1495" s="1"/>
      <c r="O1495" s="35"/>
      <c r="P1495" s="1"/>
    </row>
    <row r="1496" spans="6:16" x14ac:dyDescent="0.2">
      <c r="F1496" s="1"/>
      <c r="G1496" s="1"/>
      <c r="H1496" s="1"/>
      <c r="I1496" s="1"/>
      <c r="J1496" s="1"/>
      <c r="K1496" s="1"/>
      <c r="L1496" s="1"/>
      <c r="M1496" s="1"/>
      <c r="N1496" s="1"/>
      <c r="O1496" s="6"/>
      <c r="P1496" s="1"/>
    </row>
    <row r="1498" spans="6:16" x14ac:dyDescent="0.2">
      <c r="F1498" s="1"/>
      <c r="G1498" s="12"/>
      <c r="H1498" s="1"/>
      <c r="I1498" s="1"/>
      <c r="J1498" s="1"/>
      <c r="K1498" s="1"/>
      <c r="L1498" s="1"/>
      <c r="M1498" s="1"/>
      <c r="N1498" s="1"/>
      <c r="O1498" s="1"/>
      <c r="P1498" s="8"/>
    </row>
    <row r="1499" spans="6:16" x14ac:dyDescent="0.2">
      <c r="F1499" s="1"/>
      <c r="G1499" s="12"/>
      <c r="H1499" s="1"/>
      <c r="I1499" s="1"/>
      <c r="J1499" s="1"/>
      <c r="K1499" s="1"/>
      <c r="L1499" s="1"/>
      <c r="M1499" s="1"/>
      <c r="N1499" s="1"/>
      <c r="O1499" s="1"/>
      <c r="P1499" s="8"/>
    </row>
    <row r="1500" spans="6:16" x14ac:dyDescent="0.2">
      <c r="F1500" s="1"/>
      <c r="G1500" s="456" t="str">
        <f>Data!BE28</f>
        <v>Result 12 - Please describe the intended result…</v>
      </c>
      <c r="H1500" s="456"/>
      <c r="I1500" s="456"/>
      <c r="J1500" s="456"/>
      <c r="K1500" s="456"/>
      <c r="L1500" s="456"/>
      <c r="M1500" s="456"/>
      <c r="N1500" s="456"/>
      <c r="O1500" s="456"/>
      <c r="P1500" s="8"/>
    </row>
    <row r="1501" spans="6:16" x14ac:dyDescent="0.2">
      <c r="F1501" s="1"/>
      <c r="G1501" s="456"/>
      <c r="H1501" s="456"/>
      <c r="I1501" s="456"/>
      <c r="J1501" s="456"/>
      <c r="K1501" s="456"/>
      <c r="L1501" s="456"/>
      <c r="M1501" s="456"/>
      <c r="N1501" s="456"/>
      <c r="O1501" s="456"/>
      <c r="P1501" s="8"/>
    </row>
    <row r="1502" spans="6:16" x14ac:dyDescent="0.2">
      <c r="F1502" s="1"/>
      <c r="G1502" s="456"/>
      <c r="H1502" s="456"/>
      <c r="I1502" s="456"/>
      <c r="J1502" s="456"/>
      <c r="K1502" s="456"/>
      <c r="L1502" s="456"/>
      <c r="M1502" s="456"/>
      <c r="N1502" s="456"/>
      <c r="O1502" s="456"/>
      <c r="P1502" s="8"/>
    </row>
    <row r="1503" spans="6:16" x14ac:dyDescent="0.2">
      <c r="F1503" s="1"/>
      <c r="G1503" s="1"/>
      <c r="H1503" s="1"/>
      <c r="I1503" s="1"/>
      <c r="J1503" s="1"/>
      <c r="K1503" s="1"/>
      <c r="L1503" s="1"/>
      <c r="M1503" s="1"/>
      <c r="N1503" s="1"/>
      <c r="O1503" s="1"/>
      <c r="P1503" s="8"/>
    </row>
    <row r="1504" spans="6:16" x14ac:dyDescent="0.2">
      <c r="F1504" s="1"/>
      <c r="G1504" s="100" t="s">
        <v>54</v>
      </c>
      <c r="H1504" s="491" t="str">
        <f>VLOOKUP(G1504,Data!$A$3:$B$35,2,FALSE)</f>
        <v>please provide a definition of the indicator…</v>
      </c>
      <c r="I1504" s="491"/>
      <c r="J1504" s="491"/>
      <c r="K1504" s="491"/>
      <c r="L1504" s="491"/>
      <c r="M1504" s="491"/>
      <c r="N1504" s="491"/>
      <c r="O1504" s="491"/>
      <c r="P1504" s="8"/>
    </row>
    <row r="1505" spans="6:17" x14ac:dyDescent="0.2">
      <c r="F1505" s="1"/>
      <c r="G1505" s="6"/>
      <c r="H1505" s="1"/>
      <c r="I1505" s="14"/>
      <c r="J1505" s="1"/>
      <c r="K1505" s="1"/>
      <c r="L1505" s="1"/>
      <c r="M1505" s="4"/>
      <c r="N1505" s="148"/>
      <c r="O1505" s="148"/>
      <c r="P1505" s="8"/>
    </row>
    <row r="1506" spans="6:17" x14ac:dyDescent="0.2">
      <c r="F1506" s="1"/>
      <c r="G1506" s="6"/>
      <c r="H1506" s="1" t="s">
        <v>223</v>
      </c>
      <c r="I1506" s="185">
        <f>VLOOKUP(G1504,Data!$A$3:$BE$35,18,FALSE)</f>
        <v>0</v>
      </c>
      <c r="J1506" s="1"/>
      <c r="K1506" s="1"/>
      <c r="L1506" s="6"/>
      <c r="M1506" s="4"/>
      <c r="N1506" s="148"/>
      <c r="O1506" s="148"/>
      <c r="P1506" s="8"/>
    </row>
    <row r="1507" spans="6:17" x14ac:dyDescent="0.2">
      <c r="F1507" s="1"/>
      <c r="G1507" s="6"/>
      <c r="H1507" s="1"/>
      <c r="I1507" s="14"/>
      <c r="J1507" s="1"/>
      <c r="K1507" s="1"/>
      <c r="L1507" s="1"/>
      <c r="M1507" s="1"/>
      <c r="N1507" s="147"/>
      <c r="O1507" s="147"/>
      <c r="P1507" s="8"/>
    </row>
    <row r="1508" spans="6:17" x14ac:dyDescent="0.2">
      <c r="F1508" s="1"/>
      <c r="G1508" s="6"/>
      <c r="H1508" s="1" t="s">
        <v>224</v>
      </c>
      <c r="I1508" s="14"/>
      <c r="J1508" s="156" t="str">
        <f>VLOOKUP(G1504,Data!$A$3:$BE$35,20,FALSE)</f>
        <v>Please Select</v>
      </c>
      <c r="K1508" s="1"/>
      <c r="L1508" s="1"/>
      <c r="M1508" s="321"/>
      <c r="N1508" s="321"/>
      <c r="O1508" s="147"/>
      <c r="P1508" s="8"/>
    </row>
    <row r="1509" spans="6:17" x14ac:dyDescent="0.2">
      <c r="F1509" s="1"/>
      <c r="G1509" s="6"/>
      <c r="H1509" s="1"/>
      <c r="I1509" s="14"/>
      <c r="J1509" s="1"/>
      <c r="K1509" s="1"/>
      <c r="L1509" s="1"/>
      <c r="M1509" s="1"/>
      <c r="N1509" s="147"/>
      <c r="O1509" s="147"/>
      <c r="P1509" s="8"/>
    </row>
    <row r="1510" spans="6:17" x14ac:dyDescent="0.2">
      <c r="F1510" s="1"/>
      <c r="G1510" s="6"/>
      <c r="H1510" s="1" t="s">
        <v>269</v>
      </c>
      <c r="I1510" s="1"/>
      <c r="J1510" s="1"/>
      <c r="K1510" s="185">
        <f>VLOOKUP(G1504,Data!$A$3:$BE$35,19,FALSE)</f>
        <v>0</v>
      </c>
      <c r="L1510" s="1"/>
      <c r="M1510" s="1"/>
      <c r="N1510" s="147"/>
      <c r="O1510" s="147"/>
      <c r="P1510" s="8"/>
    </row>
    <row r="1511" spans="6:17" x14ac:dyDescent="0.2">
      <c r="F1511" s="1"/>
      <c r="G1511" s="6"/>
      <c r="H1511" s="1"/>
      <c r="I1511" s="14"/>
      <c r="J1511" s="1"/>
      <c r="K1511" s="1"/>
      <c r="L1511" s="1"/>
      <c r="M1511" s="1"/>
      <c r="N1511" s="147"/>
      <c r="O1511" s="147"/>
      <c r="P1511" s="8"/>
    </row>
    <row r="1512" spans="6:17" x14ac:dyDescent="0.2">
      <c r="F1512" s="1"/>
      <c r="G1512" s="6"/>
      <c r="H1512" s="1" t="s">
        <v>272</v>
      </c>
      <c r="I1512" s="14"/>
      <c r="J1512" s="29" t="s">
        <v>190</v>
      </c>
      <c r="K1512" s="1"/>
      <c r="L1512" s="1"/>
      <c r="M1512" s="1"/>
      <c r="N1512" s="147"/>
      <c r="O1512" s="147"/>
      <c r="P1512" s="8"/>
    </row>
    <row r="1513" spans="6:17" x14ac:dyDescent="0.2">
      <c r="F1513" s="1"/>
      <c r="G1513" s="6"/>
      <c r="H1513" s="182" t="s">
        <v>14</v>
      </c>
      <c r="I1513" s="180"/>
      <c r="J1513" s="182" t="s">
        <v>276</v>
      </c>
      <c r="K1513" s="12"/>
      <c r="L1513" s="503" t="s">
        <v>277</v>
      </c>
      <c r="M1513" s="503"/>
      <c r="N1513" s="147"/>
      <c r="O1513" s="147"/>
      <c r="P1513" s="8"/>
    </row>
    <row r="1514" spans="6:17" x14ac:dyDescent="0.2">
      <c r="F1514" s="1"/>
      <c r="G1514" s="6"/>
      <c r="H1514" s="1"/>
      <c r="I1514" s="14"/>
      <c r="J1514" s="1"/>
      <c r="K1514" s="1"/>
      <c r="L1514" s="1"/>
      <c r="M1514" s="1"/>
      <c r="N1514" s="147"/>
      <c r="O1514" s="147"/>
      <c r="P1514" s="8"/>
    </row>
    <row r="1515" spans="6:17" x14ac:dyDescent="0.2">
      <c r="F1515" s="1"/>
      <c r="G1515" s="231" t="s">
        <v>281</v>
      </c>
      <c r="H1515" s="179" t="str">
        <f>VLOOKUP(G1504,Data!$A$3:$BE$35,8,FALSE)</f>
        <v>(dd.mm.yyyy)</v>
      </c>
      <c r="I1515" s="232" t="s">
        <v>280</v>
      </c>
      <c r="J1515" s="181">
        <f>VLOOKUP(G1504,Data!$A$3:$BE$35,13,FALSE)</f>
        <v>0</v>
      </c>
      <c r="K1515" s="1"/>
      <c r="L1515" s="502" t="s">
        <v>284</v>
      </c>
      <c r="M1515" s="502"/>
      <c r="N1515" s="36"/>
      <c r="O1515" s="36"/>
      <c r="P1515" s="8"/>
    </row>
    <row r="1516" spans="6:17" x14ac:dyDescent="0.2">
      <c r="F1516" s="1"/>
      <c r="G1516" s="507" t="s">
        <v>100</v>
      </c>
      <c r="H1516" s="147"/>
      <c r="I1516" s="14"/>
      <c r="J1516" s="1"/>
      <c r="K1516" s="1"/>
      <c r="L1516" s="1"/>
      <c r="M1516" s="1"/>
      <c r="N1516" s="175"/>
      <c r="O1516" s="175"/>
      <c r="P1516" s="8"/>
    </row>
    <row r="1517" spans="6:17" x14ac:dyDescent="0.2">
      <c r="F1517" s="1"/>
      <c r="G1517" s="507"/>
      <c r="H1517" s="15" t="e">
        <v>#N/A</v>
      </c>
      <c r="I1517" s="1"/>
      <c r="J1517" s="15" t="e">
        <v>#N/A</v>
      </c>
      <c r="K1517" s="193" t="e">
        <f>J1517/L1517</f>
        <v>#N/A</v>
      </c>
      <c r="L1517" s="508" t="s">
        <v>278</v>
      </c>
      <c r="M1517" s="508"/>
      <c r="N1517" s="193">
        <f>IF(ISERROR(K1517),0,K1517)</f>
        <v>0</v>
      </c>
      <c r="O1517" s="192">
        <f>N1517</f>
        <v>0</v>
      </c>
      <c r="P1517" s="192">
        <f>Q1517</f>
        <v>0</v>
      </c>
      <c r="Q1517" s="21">
        <f>IF(ISERROR(J1517),0,J1517)</f>
        <v>0</v>
      </c>
    </row>
    <row r="1518" spans="6:17" x14ac:dyDescent="0.2">
      <c r="F1518" s="1"/>
      <c r="G1518" s="507"/>
      <c r="H1518" s="147"/>
      <c r="I1518" s="1"/>
      <c r="J1518" s="1"/>
      <c r="K1518" s="193"/>
      <c r="L1518" s="1"/>
      <c r="M1518" s="1"/>
      <c r="N1518" s="193"/>
      <c r="O1518" s="192"/>
      <c r="P1518" s="8"/>
      <c r="Q1518" s="21"/>
    </row>
    <row r="1519" spans="6:17" x14ac:dyDescent="0.2">
      <c r="F1519" s="1"/>
      <c r="G1519" s="507"/>
      <c r="H1519" s="15" t="e">
        <v>#N/A</v>
      </c>
      <c r="I1519" s="1"/>
      <c r="J1519" s="15" t="e">
        <v>#N/A</v>
      </c>
      <c r="K1519" s="193" t="e">
        <f>J1519/L1519</f>
        <v>#N/A</v>
      </c>
      <c r="L1519" s="508" t="s">
        <v>278</v>
      </c>
      <c r="M1519" s="508"/>
      <c r="N1519" s="193">
        <f>IF(ISERROR(K1519),0,K1519)</f>
        <v>0</v>
      </c>
      <c r="O1519" s="35">
        <f>IF(N1519&lt;0.00001,O1517,N1519)</f>
        <v>0</v>
      </c>
      <c r="P1519" s="192">
        <f>IF(Q1519&lt;0.00001,P1517,Q1519)</f>
        <v>0</v>
      </c>
      <c r="Q1519" s="21">
        <f>IF(ISERROR(J1519),0,J1519)</f>
        <v>0</v>
      </c>
    </row>
    <row r="1520" spans="6:17" x14ac:dyDescent="0.2">
      <c r="F1520" s="1"/>
      <c r="G1520" s="507"/>
      <c r="H1520" s="147"/>
      <c r="I1520" s="1"/>
      <c r="J1520" s="1"/>
      <c r="K1520" s="193"/>
      <c r="L1520" s="1"/>
      <c r="M1520" s="1"/>
      <c r="N1520" s="193"/>
      <c r="O1520" s="192"/>
      <c r="P1520" s="8"/>
      <c r="Q1520" s="21"/>
    </row>
    <row r="1521" spans="6:17" x14ac:dyDescent="0.2">
      <c r="F1521" s="1"/>
      <c r="G1521" s="507"/>
      <c r="H1521" s="15" t="e">
        <v>#N/A</v>
      </c>
      <c r="I1521" s="1"/>
      <c r="J1521" s="15" t="e">
        <v>#N/A</v>
      </c>
      <c r="K1521" s="193" t="e">
        <f>J1521/L1521</f>
        <v>#N/A</v>
      </c>
      <c r="L1521" s="508" t="s">
        <v>278</v>
      </c>
      <c r="M1521" s="508"/>
      <c r="N1521" s="193">
        <f>IF(ISERROR(K1521),0,K1521)</f>
        <v>0</v>
      </c>
      <c r="O1521" s="192">
        <f>IF(N1521&lt;0.00001,O1519,N1521)</f>
        <v>0</v>
      </c>
      <c r="P1521" s="192">
        <f>IF(Q1521&lt;0.00001,P1519,Q1521)</f>
        <v>0</v>
      </c>
      <c r="Q1521" s="21">
        <f>IF(ISERROR(J1521),0,J1521)</f>
        <v>0</v>
      </c>
    </row>
    <row r="1522" spans="6:17" x14ac:dyDescent="0.2">
      <c r="F1522" s="1"/>
      <c r="G1522" s="507"/>
      <c r="H1522" s="147"/>
      <c r="I1522" s="1"/>
      <c r="J1522" s="1"/>
      <c r="K1522" s="193"/>
      <c r="L1522" s="1"/>
      <c r="M1522" s="1"/>
      <c r="N1522" s="193"/>
      <c r="O1522" s="35"/>
      <c r="P1522" s="8"/>
      <c r="Q1522" s="21"/>
    </row>
    <row r="1523" spans="6:17" x14ac:dyDescent="0.2">
      <c r="F1523" s="1"/>
      <c r="G1523" s="507"/>
      <c r="H1523" s="15" t="e">
        <v>#N/A</v>
      </c>
      <c r="I1523" s="1"/>
      <c r="J1523" s="15" t="e">
        <v>#N/A</v>
      </c>
      <c r="K1523" s="193" t="e">
        <f>J1523/L1523</f>
        <v>#N/A</v>
      </c>
      <c r="L1523" s="508" t="s">
        <v>278</v>
      </c>
      <c r="M1523" s="508"/>
      <c r="N1523" s="193">
        <f>IF(ISERROR(K1523),0,K1523)</f>
        <v>0</v>
      </c>
      <c r="O1523" s="192">
        <f>IF(N1523&lt;0.00001,O1521,N1523)</f>
        <v>0</v>
      </c>
      <c r="P1523" s="192">
        <f>IF(Q1523&lt;0.00001,P1521,Q1523)</f>
        <v>0</v>
      </c>
      <c r="Q1523" s="21">
        <f>IF(ISERROR(J1523),0,J1523)</f>
        <v>0</v>
      </c>
    </row>
    <row r="1524" spans="6:17" x14ac:dyDescent="0.2">
      <c r="F1524" s="1"/>
      <c r="G1524" s="507"/>
      <c r="H1524" s="14"/>
      <c r="I1524" s="1"/>
      <c r="J1524" s="147"/>
      <c r="K1524" s="193"/>
      <c r="L1524" s="1"/>
      <c r="M1524" s="1"/>
      <c r="N1524" s="193"/>
      <c r="O1524" s="192"/>
      <c r="P1524" s="8"/>
      <c r="Q1524" s="21"/>
    </row>
    <row r="1525" spans="6:17" x14ac:dyDescent="0.2">
      <c r="F1525" s="1"/>
      <c r="G1525" s="507"/>
      <c r="H1525" s="15" t="e">
        <v>#N/A</v>
      </c>
      <c r="I1525" s="1"/>
      <c r="J1525" s="15" t="e">
        <v>#N/A</v>
      </c>
      <c r="K1525" s="193" t="e">
        <f>J1525/L1525</f>
        <v>#N/A</v>
      </c>
      <c r="L1525" s="508" t="s">
        <v>278</v>
      </c>
      <c r="M1525" s="508"/>
      <c r="N1525" s="193">
        <f>IF(ISERROR(K1525),0,K1525)</f>
        <v>0</v>
      </c>
      <c r="O1525" s="35">
        <f>IF(N1525&lt;0.00001,O1523,N1525)</f>
        <v>0</v>
      </c>
      <c r="P1525" s="192">
        <f>IF(Q1525&lt;0.00001,P1523,Q1525)</f>
        <v>0</v>
      </c>
      <c r="Q1525" s="21">
        <f>IF(ISERROR(J1525),0,J1525)</f>
        <v>0</v>
      </c>
    </row>
    <row r="1526" spans="6:17" x14ac:dyDescent="0.2">
      <c r="F1526" s="1"/>
      <c r="G1526" s="507"/>
      <c r="H1526" s="14"/>
      <c r="I1526" s="1"/>
      <c r="J1526" s="147"/>
      <c r="K1526" s="193"/>
      <c r="L1526" s="1"/>
      <c r="M1526" s="1"/>
      <c r="N1526" s="193"/>
      <c r="O1526" s="192"/>
      <c r="P1526" s="1"/>
      <c r="Q1526" s="21"/>
    </row>
    <row r="1527" spans="6:17" x14ac:dyDescent="0.2">
      <c r="F1527" s="1"/>
      <c r="G1527" s="507"/>
      <c r="H1527" s="15" t="e">
        <v>#N/A</v>
      </c>
      <c r="I1527" s="1"/>
      <c r="J1527" s="15" t="e">
        <v>#N/A</v>
      </c>
      <c r="K1527" s="193" t="e">
        <f>J1527/L1527</f>
        <v>#N/A</v>
      </c>
      <c r="L1527" s="508" t="s">
        <v>278</v>
      </c>
      <c r="M1527" s="508"/>
      <c r="N1527" s="193">
        <f>IF(ISERROR(K1527),0,K1527)</f>
        <v>0</v>
      </c>
      <c r="O1527" s="192">
        <f>IF(N1527&lt;0.00001,O1525,N1527)</f>
        <v>0</v>
      </c>
      <c r="P1527" s="192">
        <f>IF(Q1527&lt;0.00001,P1525,Q1527)</f>
        <v>0</v>
      </c>
      <c r="Q1527" s="21">
        <f>IF(ISERROR(J1527),0,J1527)</f>
        <v>0</v>
      </c>
    </row>
    <row r="1528" spans="6:17" x14ac:dyDescent="0.2">
      <c r="F1528" s="1"/>
      <c r="G1528" s="507"/>
      <c r="H1528" s="14"/>
      <c r="I1528" s="1"/>
      <c r="J1528" s="147"/>
      <c r="K1528" s="193"/>
      <c r="L1528" s="1"/>
      <c r="M1528" s="1"/>
      <c r="N1528" s="193"/>
      <c r="O1528" s="35"/>
      <c r="P1528" s="1"/>
      <c r="Q1528" s="21"/>
    </row>
    <row r="1529" spans="6:17" x14ac:dyDescent="0.2">
      <c r="F1529" s="1"/>
      <c r="G1529" s="507"/>
      <c r="H1529" s="15" t="e">
        <v>#N/A</v>
      </c>
      <c r="I1529" s="1"/>
      <c r="J1529" s="15" t="e">
        <v>#N/A</v>
      </c>
      <c r="K1529" s="193" t="e">
        <f>J1529/L1529</f>
        <v>#N/A</v>
      </c>
      <c r="L1529" s="508" t="s">
        <v>278</v>
      </c>
      <c r="M1529" s="508"/>
      <c r="N1529" s="193">
        <f>IF(ISERROR(K1529),0,K1529)</f>
        <v>0</v>
      </c>
      <c r="O1529" s="192">
        <f>IF(N1529&lt;0.00001,O1527,N1529)</f>
        <v>0</v>
      </c>
      <c r="P1529" s="192">
        <f>IF(Q1529&lt;0.00001,P1527,Q1529)</f>
        <v>0</v>
      </c>
      <c r="Q1529" s="21">
        <f>IF(ISERROR(J1529),0,J1529)</f>
        <v>0</v>
      </c>
    </row>
    <row r="1530" spans="6:17" x14ac:dyDescent="0.2">
      <c r="F1530" s="1"/>
      <c r="G1530" s="507"/>
      <c r="H1530" s="14"/>
      <c r="I1530" s="1"/>
      <c r="J1530" s="147"/>
      <c r="K1530" s="193"/>
      <c r="L1530" s="1"/>
      <c r="M1530" s="1"/>
      <c r="N1530" s="193"/>
      <c r="O1530" s="192"/>
      <c r="P1530" s="1"/>
      <c r="Q1530" s="21"/>
    </row>
    <row r="1531" spans="6:17" x14ac:dyDescent="0.2">
      <c r="F1531" s="1"/>
      <c r="G1531" s="507"/>
      <c r="H1531" s="15" t="e">
        <v>#N/A</v>
      </c>
      <c r="I1531" s="1"/>
      <c r="J1531" s="15" t="e">
        <v>#N/A</v>
      </c>
      <c r="K1531" s="193" t="e">
        <f>J1531/L1531</f>
        <v>#N/A</v>
      </c>
      <c r="L1531" s="508" t="s">
        <v>278</v>
      </c>
      <c r="M1531" s="508"/>
      <c r="N1531" s="193">
        <f>IF(ISERROR(K1531),0,K1531)</f>
        <v>0</v>
      </c>
      <c r="O1531" s="35">
        <f>IF(N1531&lt;0.00001,O1529,N1531)</f>
        <v>0</v>
      </c>
      <c r="P1531" s="192">
        <f>IF(Q1531&lt;0.00001,P1529,Q1531)</f>
        <v>0</v>
      </c>
      <c r="Q1531" s="21">
        <f>IF(ISERROR(J1531),0,J1531)</f>
        <v>0</v>
      </c>
    </row>
    <row r="1532" spans="6:17" x14ac:dyDescent="0.2">
      <c r="F1532" s="1"/>
      <c r="G1532" s="507"/>
      <c r="H1532" s="14"/>
      <c r="I1532" s="1"/>
      <c r="J1532" s="147"/>
      <c r="K1532" s="191"/>
      <c r="L1532" s="1"/>
      <c r="M1532" s="1"/>
      <c r="N1532" s="193"/>
      <c r="O1532" s="192"/>
      <c r="P1532" s="1"/>
      <c r="Q1532" s="21"/>
    </row>
    <row r="1533" spans="6:17" x14ac:dyDescent="0.2">
      <c r="F1533" s="1"/>
      <c r="G1533" s="507"/>
      <c r="H1533" s="15" t="e">
        <v>#N/A</v>
      </c>
      <c r="I1533" s="1"/>
      <c r="J1533" s="15" t="e">
        <v>#N/A</v>
      </c>
      <c r="K1533" s="193" t="e">
        <f>J1533/L1533</f>
        <v>#N/A</v>
      </c>
      <c r="L1533" s="508" t="s">
        <v>278</v>
      </c>
      <c r="M1533" s="508"/>
      <c r="N1533" s="193">
        <f>IF(ISERROR(K1533),0,K1533)</f>
        <v>0</v>
      </c>
      <c r="O1533" s="192">
        <f>IF(N1533&lt;0.00001,O1531,N1533)</f>
        <v>0</v>
      </c>
      <c r="P1533" s="192">
        <f>IF(Q1533&lt;0.00001,P1531,Q1533)</f>
        <v>0</v>
      </c>
      <c r="Q1533" s="21">
        <f>IF(ISERROR(J1533),0,J1533)</f>
        <v>0</v>
      </c>
    </row>
    <row r="1534" spans="6:17" x14ac:dyDescent="0.2">
      <c r="F1534" s="1"/>
      <c r="G1534" s="507"/>
      <c r="H1534" s="14"/>
      <c r="I1534" s="1"/>
      <c r="J1534" s="147"/>
      <c r="K1534" s="193"/>
      <c r="L1534" s="1"/>
      <c r="M1534" s="1"/>
      <c r="N1534" s="193"/>
      <c r="O1534" s="35"/>
      <c r="P1534" s="1"/>
      <c r="Q1534" s="21"/>
    </row>
    <row r="1535" spans="6:17" x14ac:dyDescent="0.2">
      <c r="F1535" s="1"/>
      <c r="G1535" s="507"/>
      <c r="H1535" s="15" t="e">
        <v>#N/A</v>
      </c>
      <c r="I1535" s="1"/>
      <c r="J1535" s="15" t="e">
        <v>#N/A</v>
      </c>
      <c r="K1535" s="193" t="e">
        <f>J1535/L1535</f>
        <v>#N/A</v>
      </c>
      <c r="L1535" s="508" t="s">
        <v>278</v>
      </c>
      <c r="M1535" s="508"/>
      <c r="N1535" s="193">
        <f>IF(ISERROR(K1535),0,K1535)</f>
        <v>0</v>
      </c>
      <c r="O1535" s="192">
        <f>IF(N1535&lt;0.00001,O1533,N1535)</f>
        <v>0</v>
      </c>
      <c r="P1535" s="192">
        <f>IF(Q1535&lt;0.00001,P1533,Q1535)</f>
        <v>0</v>
      </c>
      <c r="Q1535" s="21">
        <f>IF(ISERROR(J1535),0,J1535)</f>
        <v>0</v>
      </c>
    </row>
    <row r="1536" spans="6:17" x14ac:dyDescent="0.2">
      <c r="F1536" s="1"/>
      <c r="G1536" s="1"/>
      <c r="H1536" s="14"/>
      <c r="I1536" s="1"/>
      <c r="J1536" s="147"/>
      <c r="K1536" s="193"/>
      <c r="L1536" s="1"/>
      <c r="M1536" s="1"/>
      <c r="N1536" s="1"/>
      <c r="O1536" s="6"/>
      <c r="P1536" s="1"/>
    </row>
    <row r="1537" spans="6:16" x14ac:dyDescent="0.2">
      <c r="F1537" s="1"/>
      <c r="G1537" s="231" t="s">
        <v>275</v>
      </c>
      <c r="H1537" s="179" t="e">
        <f>VLOOKUP(G1504,Data!$A$3:$BE$35,10,FALSE)</f>
        <v>#VALUE!</v>
      </c>
      <c r="I1537" s="232" t="s">
        <v>274</v>
      </c>
      <c r="J1537" s="181">
        <f>VLOOKUP(G1504,Data!$A$3:$BE$35,14,FALSE)</f>
        <v>0</v>
      </c>
      <c r="K1537" s="1"/>
      <c r="L1537" s="321"/>
      <c r="M1537" s="321"/>
      <c r="N1537" s="321"/>
      <c r="O1537" s="321"/>
      <c r="P1537" s="1"/>
    </row>
    <row r="1538" spans="6:16" x14ac:dyDescent="0.2">
      <c r="F1538" s="1"/>
      <c r="G1538" s="1"/>
      <c r="H1538" s="1"/>
      <c r="I1538" s="1"/>
      <c r="J1538" s="147"/>
      <c r="K1538" s="1"/>
      <c r="L1538" s="1"/>
      <c r="M1538" s="1"/>
      <c r="N1538" s="1"/>
      <c r="O1538" s="1"/>
      <c r="P1538" s="1"/>
    </row>
    <row r="1539" spans="6:16" x14ac:dyDescent="0.2">
      <c r="F1539" s="1"/>
      <c r="G1539" s="1"/>
      <c r="H1539" s="1"/>
      <c r="I1539" s="1"/>
      <c r="J1539" s="147"/>
      <c r="K1539" s="1"/>
      <c r="L1539" s="1"/>
      <c r="M1539" s="1"/>
      <c r="N1539" s="1"/>
      <c r="O1539" s="1"/>
      <c r="P1539" s="1"/>
    </row>
    <row r="1540" spans="6:16" x14ac:dyDescent="0.2">
      <c r="F1540" s="1"/>
      <c r="G1540" s="1"/>
      <c r="H1540" s="14"/>
      <c r="I1540" s="1"/>
      <c r="J1540" s="1"/>
      <c r="K1540" s="1"/>
      <c r="L1540" s="1"/>
      <c r="M1540" s="1"/>
      <c r="N1540" s="1"/>
      <c r="O1540" s="1"/>
      <c r="P1540" s="1"/>
    </row>
    <row r="1541" spans="6:16" ht="14.25" x14ac:dyDescent="0.2">
      <c r="F1541" s="1"/>
      <c r="G1541" s="1"/>
      <c r="H1541" s="35">
        <f>P1535</f>
        <v>0</v>
      </c>
      <c r="I1541" s="6" t="s">
        <v>109</v>
      </c>
      <c r="J1541" s="187">
        <f ca="1">TODAY()</f>
        <v>42845</v>
      </c>
      <c r="K1541" s="505" t="e">
        <f>VLOOKUP(G1504,Data!$A$3:$BE$35,53,FALSE)</f>
        <v>#DIV/0!</v>
      </c>
      <c r="L1541" s="506"/>
      <c r="M1541" s="506"/>
      <c r="N1541" s="8"/>
      <c r="O1541" s="1"/>
      <c r="P1541" s="1"/>
    </row>
    <row r="1542" spans="6:16" ht="14.25" x14ac:dyDescent="0.2">
      <c r="F1542" s="1"/>
      <c r="G1542" s="1"/>
      <c r="H1542" s="1"/>
      <c r="I1542" s="1"/>
      <c r="J1542" s="187"/>
      <c r="K1542" s="138" t="e">
        <f>K1541</f>
        <v>#DIV/0!</v>
      </c>
      <c r="L1542" s="1"/>
      <c r="M1542" s="1"/>
      <c r="N1542" s="8"/>
      <c r="O1542" s="1"/>
      <c r="P1542" s="1"/>
    </row>
    <row r="1543" spans="6:16" ht="14.25" x14ac:dyDescent="0.2">
      <c r="F1543" s="1"/>
      <c r="G1543" s="1"/>
      <c r="H1543" s="305">
        <f>O1535</f>
        <v>0</v>
      </c>
      <c r="I1543" s="6" t="s">
        <v>101</v>
      </c>
      <c r="J1543" s="187">
        <f ca="1">TODAY()</f>
        <v>42845</v>
      </c>
      <c r="K1543" s="510" t="str">
        <f>VLOOKUP(H1543,$AV$8:$AW$311,2,TRUE)</f>
        <v>(no data)</v>
      </c>
      <c r="L1543" s="510"/>
      <c r="M1543" s="510"/>
      <c r="N1543" s="8"/>
      <c r="O1543" s="6"/>
      <c r="P1543" s="1"/>
    </row>
    <row r="1544" spans="6:16" ht="14.25" x14ac:dyDescent="0.2">
      <c r="F1544" s="1"/>
      <c r="G1544" s="6"/>
      <c r="H1544" s="1"/>
      <c r="I1544" s="1"/>
      <c r="J1544" s="187"/>
      <c r="K1544" s="1"/>
      <c r="L1544" s="1"/>
      <c r="M1544" s="1"/>
      <c r="N1544" s="1"/>
      <c r="O1544" s="35"/>
      <c r="P1544" s="1"/>
    </row>
    <row r="1545" spans="6:16" x14ac:dyDescent="0.2">
      <c r="F1545" s="1"/>
      <c r="G1545" s="1"/>
      <c r="H1545" s="1"/>
      <c r="I1545" s="1"/>
      <c r="J1545" s="1"/>
      <c r="K1545" s="1"/>
      <c r="L1545" s="1"/>
      <c r="M1545" s="1"/>
      <c r="N1545" s="1"/>
      <c r="O1545" s="6"/>
      <c r="P1545" s="1"/>
    </row>
    <row r="1547" spans="6:16" x14ac:dyDescent="0.2">
      <c r="F1547" s="1"/>
      <c r="G1547" s="12"/>
      <c r="H1547" s="1"/>
      <c r="I1547" s="1"/>
      <c r="J1547" s="1"/>
      <c r="K1547" s="1"/>
      <c r="L1547" s="1"/>
      <c r="M1547" s="1"/>
      <c r="N1547" s="1"/>
      <c r="O1547" s="1"/>
      <c r="P1547" s="8"/>
    </row>
    <row r="1548" spans="6:16" x14ac:dyDescent="0.2">
      <c r="F1548" s="1"/>
      <c r="G1548" s="12"/>
      <c r="H1548" s="1"/>
      <c r="I1548" s="1"/>
      <c r="J1548" s="1"/>
      <c r="K1548" s="1"/>
      <c r="L1548" s="1"/>
      <c r="M1548" s="1"/>
      <c r="N1548" s="1"/>
      <c r="O1548" s="1"/>
      <c r="P1548" s="8"/>
    </row>
    <row r="1549" spans="6:16" x14ac:dyDescent="0.2">
      <c r="F1549" s="1"/>
      <c r="G1549" s="456" t="str">
        <f>Data!BE29</f>
        <v>Result 12 - Please describe the intended result…</v>
      </c>
      <c r="H1549" s="456"/>
      <c r="I1549" s="456"/>
      <c r="J1549" s="456"/>
      <c r="K1549" s="456"/>
      <c r="L1549" s="456"/>
      <c r="M1549" s="456"/>
      <c r="N1549" s="456"/>
      <c r="O1549" s="456"/>
      <c r="P1549" s="8"/>
    </row>
    <row r="1550" spans="6:16" x14ac:dyDescent="0.2">
      <c r="F1550" s="1"/>
      <c r="G1550" s="456"/>
      <c r="H1550" s="456"/>
      <c r="I1550" s="456"/>
      <c r="J1550" s="456"/>
      <c r="K1550" s="456"/>
      <c r="L1550" s="456"/>
      <c r="M1550" s="456"/>
      <c r="N1550" s="456"/>
      <c r="O1550" s="456"/>
      <c r="P1550" s="8"/>
    </row>
    <row r="1551" spans="6:16" x14ac:dyDescent="0.2">
      <c r="F1551" s="1"/>
      <c r="G1551" s="456"/>
      <c r="H1551" s="456"/>
      <c r="I1551" s="456"/>
      <c r="J1551" s="456"/>
      <c r="K1551" s="456"/>
      <c r="L1551" s="456"/>
      <c r="M1551" s="456"/>
      <c r="N1551" s="456"/>
      <c r="O1551" s="456"/>
      <c r="P1551" s="8"/>
    </row>
    <row r="1552" spans="6:16" x14ac:dyDescent="0.2">
      <c r="F1552" s="1"/>
      <c r="G1552" s="1"/>
      <c r="H1552" s="1"/>
      <c r="I1552" s="1"/>
      <c r="J1552" s="1"/>
      <c r="K1552" s="1"/>
      <c r="L1552" s="1"/>
      <c r="M1552" s="1"/>
      <c r="N1552" s="1"/>
      <c r="O1552" s="1"/>
      <c r="P1552" s="8"/>
    </row>
    <row r="1553" spans="6:17" x14ac:dyDescent="0.2">
      <c r="F1553" s="1"/>
      <c r="G1553" s="100" t="s">
        <v>55</v>
      </c>
      <c r="H1553" s="491" t="str">
        <f>VLOOKUP(G1553,Data!$A$3:$B$35,2,FALSE)</f>
        <v>please provide a definition of the indicator…</v>
      </c>
      <c r="I1553" s="491"/>
      <c r="J1553" s="491"/>
      <c r="K1553" s="491"/>
      <c r="L1553" s="491"/>
      <c r="M1553" s="491"/>
      <c r="N1553" s="491"/>
      <c r="O1553" s="491"/>
      <c r="P1553" s="8"/>
    </row>
    <row r="1554" spans="6:17" x14ac:dyDescent="0.2">
      <c r="F1554" s="1"/>
      <c r="G1554" s="6"/>
      <c r="H1554" s="1"/>
      <c r="I1554" s="14"/>
      <c r="J1554" s="1"/>
      <c r="K1554" s="1"/>
      <c r="L1554" s="1"/>
      <c r="M1554" s="4"/>
      <c r="N1554" s="148"/>
      <c r="O1554" s="148"/>
      <c r="P1554" s="8"/>
    </row>
    <row r="1555" spans="6:17" x14ac:dyDescent="0.2">
      <c r="F1555" s="1"/>
      <c r="G1555" s="6"/>
      <c r="H1555" s="1" t="s">
        <v>223</v>
      </c>
      <c r="I1555" s="185">
        <f>VLOOKUP(G1553,Data!$A$3:$BE$35,18,FALSE)</f>
        <v>0</v>
      </c>
      <c r="J1555" s="1"/>
      <c r="K1555" s="1"/>
      <c r="L1555" s="6"/>
      <c r="M1555" s="4"/>
      <c r="N1555" s="148"/>
      <c r="O1555" s="148"/>
      <c r="P1555" s="8"/>
    </row>
    <row r="1556" spans="6:17" x14ac:dyDescent="0.2">
      <c r="F1556" s="1"/>
      <c r="G1556" s="6"/>
      <c r="H1556" s="1"/>
      <c r="I1556" s="14"/>
      <c r="J1556" s="1"/>
      <c r="K1556" s="1"/>
      <c r="L1556" s="1"/>
      <c r="M1556" s="1"/>
      <c r="N1556" s="147"/>
      <c r="O1556" s="147"/>
      <c r="P1556" s="8"/>
    </row>
    <row r="1557" spans="6:17" x14ac:dyDescent="0.2">
      <c r="F1557" s="1"/>
      <c r="G1557" s="6"/>
      <c r="H1557" s="1" t="s">
        <v>224</v>
      </c>
      <c r="I1557" s="14"/>
      <c r="J1557" s="156" t="str">
        <f>VLOOKUP(G1553,Data!$A$3:$BE$35,20,FALSE)</f>
        <v>Please Select</v>
      </c>
      <c r="K1557" s="1"/>
      <c r="L1557" s="1"/>
      <c r="M1557" s="321"/>
      <c r="N1557" s="321"/>
      <c r="O1557" s="147"/>
      <c r="P1557" s="8"/>
    </row>
    <row r="1558" spans="6:17" x14ac:dyDescent="0.2">
      <c r="F1558" s="1"/>
      <c r="G1558" s="6"/>
      <c r="H1558" s="1"/>
      <c r="I1558" s="14"/>
      <c r="J1558" s="1"/>
      <c r="K1558" s="1"/>
      <c r="L1558" s="1"/>
      <c r="M1558" s="1"/>
      <c r="N1558" s="147"/>
      <c r="O1558" s="147"/>
      <c r="P1558" s="8"/>
    </row>
    <row r="1559" spans="6:17" x14ac:dyDescent="0.2">
      <c r="F1559" s="1"/>
      <c r="G1559" s="6"/>
      <c r="H1559" s="1" t="s">
        <v>269</v>
      </c>
      <c r="I1559" s="1"/>
      <c r="J1559" s="1"/>
      <c r="K1559" s="185">
        <f>VLOOKUP(G1553,Data!$A$3:$BE$35,19,FALSE)</f>
        <v>0</v>
      </c>
      <c r="L1559" s="1"/>
      <c r="M1559" s="1"/>
      <c r="N1559" s="147"/>
      <c r="O1559" s="147"/>
      <c r="P1559" s="8"/>
    </row>
    <row r="1560" spans="6:17" x14ac:dyDescent="0.2">
      <c r="F1560" s="1"/>
      <c r="G1560" s="6"/>
      <c r="H1560" s="1"/>
      <c r="I1560" s="14"/>
      <c r="J1560" s="1"/>
      <c r="K1560" s="1"/>
      <c r="L1560" s="1"/>
      <c r="M1560" s="1"/>
      <c r="N1560" s="147"/>
      <c r="O1560" s="147"/>
      <c r="P1560" s="8"/>
    </row>
    <row r="1561" spans="6:17" x14ac:dyDescent="0.2">
      <c r="F1561" s="1"/>
      <c r="G1561" s="6"/>
      <c r="H1561" s="1" t="s">
        <v>272</v>
      </c>
      <c r="I1561" s="14"/>
      <c r="J1561" s="29" t="s">
        <v>190</v>
      </c>
      <c r="K1561" s="1"/>
      <c r="L1561" s="1"/>
      <c r="M1561" s="1"/>
      <c r="N1561" s="147"/>
      <c r="O1561" s="147"/>
      <c r="P1561" s="8"/>
    </row>
    <row r="1562" spans="6:17" x14ac:dyDescent="0.2">
      <c r="F1562" s="1"/>
      <c r="G1562" s="6"/>
      <c r="H1562" s="182" t="s">
        <v>14</v>
      </c>
      <c r="I1562" s="180"/>
      <c r="J1562" s="182" t="s">
        <v>276</v>
      </c>
      <c r="K1562" s="12"/>
      <c r="L1562" s="503" t="s">
        <v>277</v>
      </c>
      <c r="M1562" s="503"/>
      <c r="N1562" s="147"/>
      <c r="O1562" s="147"/>
      <c r="P1562" s="8"/>
    </row>
    <row r="1563" spans="6:17" x14ac:dyDescent="0.2">
      <c r="F1563" s="1"/>
      <c r="G1563" s="6"/>
      <c r="H1563" s="1"/>
      <c r="I1563" s="14"/>
      <c r="J1563" s="1"/>
      <c r="K1563" s="1"/>
      <c r="L1563" s="1"/>
      <c r="M1563" s="1"/>
      <c r="N1563" s="147"/>
      <c r="O1563" s="147"/>
      <c r="P1563" s="8"/>
    </row>
    <row r="1564" spans="6:17" x14ac:dyDescent="0.2">
      <c r="F1564" s="1"/>
      <c r="G1564" s="231" t="s">
        <v>281</v>
      </c>
      <c r="H1564" s="179" t="str">
        <f>VLOOKUP(G1553,Data!$A$3:$BE$35,8,FALSE)</f>
        <v>(dd.mm.yyyy)</v>
      </c>
      <c r="I1564" s="232" t="s">
        <v>280</v>
      </c>
      <c r="J1564" s="181">
        <f>VLOOKUP(G1553,Data!$A$3:$BE$35,13,FALSE)</f>
        <v>0</v>
      </c>
      <c r="K1564" s="1"/>
      <c r="L1564" s="502" t="s">
        <v>284</v>
      </c>
      <c r="M1564" s="502"/>
      <c r="N1564" s="36"/>
      <c r="O1564" s="36"/>
      <c r="P1564" s="8"/>
    </row>
    <row r="1565" spans="6:17" x14ac:dyDescent="0.2">
      <c r="F1565" s="1"/>
      <c r="G1565" s="507" t="s">
        <v>100</v>
      </c>
      <c r="H1565" s="147"/>
      <c r="I1565" s="14"/>
      <c r="J1565" s="1"/>
      <c r="K1565" s="1"/>
      <c r="L1565" s="1"/>
      <c r="M1565" s="1"/>
      <c r="N1565" s="175"/>
      <c r="O1565" s="175"/>
      <c r="P1565" s="8"/>
    </row>
    <row r="1566" spans="6:17" x14ac:dyDescent="0.2">
      <c r="F1566" s="1"/>
      <c r="G1566" s="507"/>
      <c r="H1566" s="15" t="e">
        <v>#N/A</v>
      </c>
      <c r="I1566" s="1"/>
      <c r="J1566" s="15" t="e">
        <v>#N/A</v>
      </c>
      <c r="K1566" s="193" t="e">
        <f>J1566/L1566</f>
        <v>#N/A</v>
      </c>
      <c r="L1566" s="508" t="s">
        <v>278</v>
      </c>
      <c r="M1566" s="508"/>
      <c r="N1566" s="193">
        <f>IF(ISERROR(K1566),0,K1566)</f>
        <v>0</v>
      </c>
      <c r="O1566" s="192">
        <f>N1566</f>
        <v>0</v>
      </c>
      <c r="P1566" s="192">
        <f>Q1566</f>
        <v>0</v>
      </c>
      <c r="Q1566" s="21">
        <f>IF(ISERROR(J1566),0,J1566)</f>
        <v>0</v>
      </c>
    </row>
    <row r="1567" spans="6:17" x14ac:dyDescent="0.2">
      <c r="F1567" s="1"/>
      <c r="G1567" s="507"/>
      <c r="H1567" s="147"/>
      <c r="I1567" s="1"/>
      <c r="J1567" s="1"/>
      <c r="K1567" s="193"/>
      <c r="L1567" s="1"/>
      <c r="M1567" s="1"/>
      <c r="N1567" s="193"/>
      <c r="O1567" s="192"/>
      <c r="P1567" s="8"/>
      <c r="Q1567" s="21"/>
    </row>
    <row r="1568" spans="6:17" x14ac:dyDescent="0.2">
      <c r="F1568" s="1"/>
      <c r="G1568" s="507"/>
      <c r="H1568" s="15" t="e">
        <v>#N/A</v>
      </c>
      <c r="I1568" s="1"/>
      <c r="J1568" s="15" t="e">
        <v>#N/A</v>
      </c>
      <c r="K1568" s="193" t="e">
        <f>J1568/L1568</f>
        <v>#N/A</v>
      </c>
      <c r="L1568" s="508" t="s">
        <v>278</v>
      </c>
      <c r="M1568" s="508"/>
      <c r="N1568" s="193">
        <f>IF(ISERROR(K1568),0,K1568)</f>
        <v>0</v>
      </c>
      <c r="O1568" s="35">
        <f>IF(N1568&lt;0.00001,O1566,N1568)</f>
        <v>0</v>
      </c>
      <c r="P1568" s="192">
        <f>IF(Q1568&lt;0.00001,P1566,Q1568)</f>
        <v>0</v>
      </c>
      <c r="Q1568" s="21">
        <f>IF(ISERROR(J1568),0,J1568)</f>
        <v>0</v>
      </c>
    </row>
    <row r="1569" spans="6:17" x14ac:dyDescent="0.2">
      <c r="F1569" s="1"/>
      <c r="G1569" s="507"/>
      <c r="H1569" s="147"/>
      <c r="I1569" s="1"/>
      <c r="J1569" s="1"/>
      <c r="K1569" s="193"/>
      <c r="L1569" s="1"/>
      <c r="M1569" s="1"/>
      <c r="N1569" s="193"/>
      <c r="O1569" s="192"/>
      <c r="P1569" s="8"/>
      <c r="Q1569" s="21"/>
    </row>
    <row r="1570" spans="6:17" x14ac:dyDescent="0.2">
      <c r="F1570" s="1"/>
      <c r="G1570" s="507"/>
      <c r="H1570" s="15" t="e">
        <v>#N/A</v>
      </c>
      <c r="I1570" s="1"/>
      <c r="J1570" s="15" t="e">
        <v>#N/A</v>
      </c>
      <c r="K1570" s="193" t="e">
        <f>J1570/L1570</f>
        <v>#N/A</v>
      </c>
      <c r="L1570" s="508" t="s">
        <v>278</v>
      </c>
      <c r="M1570" s="508"/>
      <c r="N1570" s="193">
        <f>IF(ISERROR(K1570),0,K1570)</f>
        <v>0</v>
      </c>
      <c r="O1570" s="192">
        <f>IF(N1570&lt;0.00001,O1568,N1570)</f>
        <v>0</v>
      </c>
      <c r="P1570" s="192">
        <f>IF(Q1570&lt;0.00001,P1568,Q1570)</f>
        <v>0</v>
      </c>
      <c r="Q1570" s="21">
        <f>IF(ISERROR(J1570),0,J1570)</f>
        <v>0</v>
      </c>
    </row>
    <row r="1571" spans="6:17" x14ac:dyDescent="0.2">
      <c r="F1571" s="1"/>
      <c r="G1571" s="507"/>
      <c r="H1571" s="147"/>
      <c r="I1571" s="1"/>
      <c r="J1571" s="1"/>
      <c r="K1571" s="193"/>
      <c r="L1571" s="1"/>
      <c r="M1571" s="1"/>
      <c r="N1571" s="193"/>
      <c r="O1571" s="35"/>
      <c r="P1571" s="8"/>
      <c r="Q1571" s="21"/>
    </row>
    <row r="1572" spans="6:17" x14ac:dyDescent="0.2">
      <c r="F1572" s="1"/>
      <c r="G1572" s="507"/>
      <c r="H1572" s="15" t="e">
        <v>#N/A</v>
      </c>
      <c r="I1572" s="1"/>
      <c r="J1572" s="15" t="e">
        <v>#N/A</v>
      </c>
      <c r="K1572" s="193" t="e">
        <f>J1572/L1572</f>
        <v>#N/A</v>
      </c>
      <c r="L1572" s="508" t="s">
        <v>278</v>
      </c>
      <c r="M1572" s="508"/>
      <c r="N1572" s="193">
        <f>IF(ISERROR(K1572),0,K1572)</f>
        <v>0</v>
      </c>
      <c r="O1572" s="192">
        <f>IF(N1572&lt;0.00001,O1570,N1572)</f>
        <v>0</v>
      </c>
      <c r="P1572" s="192">
        <f>IF(Q1572&lt;0.00001,P1570,Q1572)</f>
        <v>0</v>
      </c>
      <c r="Q1572" s="21">
        <f>IF(ISERROR(J1572),0,J1572)</f>
        <v>0</v>
      </c>
    </row>
    <row r="1573" spans="6:17" x14ac:dyDescent="0.2">
      <c r="F1573" s="1"/>
      <c r="G1573" s="507"/>
      <c r="H1573" s="14"/>
      <c r="I1573" s="1"/>
      <c r="J1573" s="147"/>
      <c r="K1573" s="193"/>
      <c r="L1573" s="1"/>
      <c r="M1573" s="1"/>
      <c r="N1573" s="193"/>
      <c r="O1573" s="192"/>
      <c r="P1573" s="8"/>
      <c r="Q1573" s="21"/>
    </row>
    <row r="1574" spans="6:17" x14ac:dyDescent="0.2">
      <c r="F1574" s="1"/>
      <c r="G1574" s="507"/>
      <c r="H1574" s="15" t="e">
        <v>#N/A</v>
      </c>
      <c r="I1574" s="1"/>
      <c r="J1574" s="15" t="e">
        <v>#N/A</v>
      </c>
      <c r="K1574" s="193" t="e">
        <f>J1574/L1574</f>
        <v>#N/A</v>
      </c>
      <c r="L1574" s="508" t="s">
        <v>278</v>
      </c>
      <c r="M1574" s="508"/>
      <c r="N1574" s="193">
        <f>IF(ISERROR(K1574),0,K1574)</f>
        <v>0</v>
      </c>
      <c r="O1574" s="35">
        <f>IF(N1574&lt;0.00001,O1572,N1574)</f>
        <v>0</v>
      </c>
      <c r="P1574" s="192">
        <f>IF(Q1574&lt;0.00001,P1572,Q1574)</f>
        <v>0</v>
      </c>
      <c r="Q1574" s="21">
        <f>IF(ISERROR(J1574),0,J1574)</f>
        <v>0</v>
      </c>
    </row>
    <row r="1575" spans="6:17" x14ac:dyDescent="0.2">
      <c r="F1575" s="1"/>
      <c r="G1575" s="507"/>
      <c r="H1575" s="14"/>
      <c r="I1575" s="1"/>
      <c r="J1575" s="147"/>
      <c r="K1575" s="193"/>
      <c r="L1575" s="1"/>
      <c r="M1575" s="1"/>
      <c r="N1575" s="193"/>
      <c r="O1575" s="192"/>
      <c r="P1575" s="1"/>
      <c r="Q1575" s="21"/>
    </row>
    <row r="1576" spans="6:17" x14ac:dyDescent="0.2">
      <c r="F1576" s="1"/>
      <c r="G1576" s="507"/>
      <c r="H1576" s="15" t="e">
        <v>#N/A</v>
      </c>
      <c r="I1576" s="1"/>
      <c r="J1576" s="15" t="e">
        <v>#N/A</v>
      </c>
      <c r="K1576" s="193" t="e">
        <f>J1576/L1576</f>
        <v>#N/A</v>
      </c>
      <c r="L1576" s="508" t="s">
        <v>278</v>
      </c>
      <c r="M1576" s="508"/>
      <c r="N1576" s="193">
        <f>IF(ISERROR(K1576),0,K1576)</f>
        <v>0</v>
      </c>
      <c r="O1576" s="192">
        <f>IF(N1576&lt;0.00001,O1574,N1576)</f>
        <v>0</v>
      </c>
      <c r="P1576" s="192">
        <f>IF(Q1576&lt;0.00001,P1574,Q1576)</f>
        <v>0</v>
      </c>
      <c r="Q1576" s="21">
        <f>IF(ISERROR(J1576),0,J1576)</f>
        <v>0</v>
      </c>
    </row>
    <row r="1577" spans="6:17" x14ac:dyDescent="0.2">
      <c r="F1577" s="1"/>
      <c r="G1577" s="507"/>
      <c r="H1577" s="14"/>
      <c r="I1577" s="1"/>
      <c r="J1577" s="147"/>
      <c r="K1577" s="193"/>
      <c r="L1577" s="1"/>
      <c r="M1577" s="1"/>
      <c r="N1577" s="193"/>
      <c r="O1577" s="35"/>
      <c r="P1577" s="1"/>
      <c r="Q1577" s="21"/>
    </row>
    <row r="1578" spans="6:17" x14ac:dyDescent="0.2">
      <c r="F1578" s="1"/>
      <c r="G1578" s="507"/>
      <c r="H1578" s="15" t="e">
        <v>#N/A</v>
      </c>
      <c r="I1578" s="1"/>
      <c r="J1578" s="15" t="e">
        <v>#N/A</v>
      </c>
      <c r="K1578" s="193" t="e">
        <f>J1578/L1578</f>
        <v>#N/A</v>
      </c>
      <c r="L1578" s="508" t="s">
        <v>278</v>
      </c>
      <c r="M1578" s="508"/>
      <c r="N1578" s="193">
        <f>IF(ISERROR(K1578),0,K1578)</f>
        <v>0</v>
      </c>
      <c r="O1578" s="192">
        <f>IF(N1578&lt;0.00001,O1576,N1578)</f>
        <v>0</v>
      </c>
      <c r="P1578" s="192">
        <f>IF(Q1578&lt;0.00001,P1576,Q1578)</f>
        <v>0</v>
      </c>
      <c r="Q1578" s="21">
        <f>IF(ISERROR(J1578),0,J1578)</f>
        <v>0</v>
      </c>
    </row>
    <row r="1579" spans="6:17" x14ac:dyDescent="0.2">
      <c r="F1579" s="1"/>
      <c r="G1579" s="507"/>
      <c r="H1579" s="14"/>
      <c r="I1579" s="1"/>
      <c r="J1579" s="147"/>
      <c r="K1579" s="193"/>
      <c r="L1579" s="1"/>
      <c r="M1579" s="1"/>
      <c r="N1579" s="193"/>
      <c r="O1579" s="192"/>
      <c r="P1579" s="1"/>
      <c r="Q1579" s="21"/>
    </row>
    <row r="1580" spans="6:17" x14ac:dyDescent="0.2">
      <c r="F1580" s="1"/>
      <c r="G1580" s="507"/>
      <c r="H1580" s="15" t="e">
        <v>#N/A</v>
      </c>
      <c r="I1580" s="1"/>
      <c r="J1580" s="15" t="e">
        <v>#N/A</v>
      </c>
      <c r="K1580" s="193" t="e">
        <f>J1580/L1580</f>
        <v>#N/A</v>
      </c>
      <c r="L1580" s="508" t="s">
        <v>278</v>
      </c>
      <c r="M1580" s="508"/>
      <c r="N1580" s="193">
        <f>IF(ISERROR(K1580),0,K1580)</f>
        <v>0</v>
      </c>
      <c r="O1580" s="35">
        <f>IF(N1580&lt;0.00001,O1578,N1580)</f>
        <v>0</v>
      </c>
      <c r="P1580" s="192">
        <f>IF(Q1580&lt;0.00001,P1578,Q1580)</f>
        <v>0</v>
      </c>
      <c r="Q1580" s="21">
        <f>IF(ISERROR(J1580),0,J1580)</f>
        <v>0</v>
      </c>
    </row>
    <row r="1581" spans="6:17" x14ac:dyDescent="0.2">
      <c r="F1581" s="1"/>
      <c r="G1581" s="507"/>
      <c r="H1581" s="14"/>
      <c r="I1581" s="1"/>
      <c r="J1581" s="147"/>
      <c r="K1581" s="193"/>
      <c r="L1581" s="1"/>
      <c r="M1581" s="1"/>
      <c r="N1581" s="193"/>
      <c r="O1581" s="192"/>
      <c r="P1581" s="1"/>
      <c r="Q1581" s="21"/>
    </row>
    <row r="1582" spans="6:17" x14ac:dyDescent="0.2">
      <c r="F1582" s="1"/>
      <c r="G1582" s="507"/>
      <c r="H1582" s="15" t="e">
        <v>#N/A</v>
      </c>
      <c r="I1582" s="1"/>
      <c r="J1582" s="15" t="e">
        <v>#N/A</v>
      </c>
      <c r="K1582" s="193" t="e">
        <f>J1582/L1582</f>
        <v>#N/A</v>
      </c>
      <c r="L1582" s="508" t="s">
        <v>278</v>
      </c>
      <c r="M1582" s="508"/>
      <c r="N1582" s="193">
        <f>IF(ISERROR(K1582),0,K1582)</f>
        <v>0</v>
      </c>
      <c r="O1582" s="192">
        <f>IF(N1582&lt;0.00001,O1580,N1582)</f>
        <v>0</v>
      </c>
      <c r="P1582" s="192">
        <f>IF(Q1582&lt;0.00001,P1580,Q1582)</f>
        <v>0</v>
      </c>
      <c r="Q1582" s="21">
        <f>IF(ISERROR(J1582),0,J1582)</f>
        <v>0</v>
      </c>
    </row>
    <row r="1583" spans="6:17" x14ac:dyDescent="0.2">
      <c r="F1583" s="1"/>
      <c r="G1583" s="507"/>
      <c r="H1583" s="14"/>
      <c r="I1583" s="1"/>
      <c r="J1583" s="147"/>
      <c r="K1583" s="193"/>
      <c r="L1583" s="1"/>
      <c r="M1583" s="1"/>
      <c r="N1583" s="193"/>
      <c r="O1583" s="35"/>
      <c r="P1583" s="1"/>
      <c r="Q1583" s="21"/>
    </row>
    <row r="1584" spans="6:17" x14ac:dyDescent="0.2">
      <c r="F1584" s="1"/>
      <c r="G1584" s="507"/>
      <c r="H1584" s="15" t="e">
        <v>#N/A</v>
      </c>
      <c r="I1584" s="1"/>
      <c r="J1584" s="15" t="e">
        <v>#N/A</v>
      </c>
      <c r="K1584" s="193" t="e">
        <f>J1584/L1584</f>
        <v>#N/A</v>
      </c>
      <c r="L1584" s="508" t="s">
        <v>278</v>
      </c>
      <c r="M1584" s="508"/>
      <c r="N1584" s="193">
        <f>IF(ISERROR(K1584),0,K1584)</f>
        <v>0</v>
      </c>
      <c r="O1584" s="192">
        <f>IF(N1584&lt;0.00001,O1582,N1584)</f>
        <v>0</v>
      </c>
      <c r="P1584" s="192">
        <f>IF(Q1584&lt;0.00001,P1582,Q1584)</f>
        <v>0</v>
      </c>
      <c r="Q1584" s="21">
        <f>IF(ISERROR(J1584),0,J1584)</f>
        <v>0</v>
      </c>
    </row>
    <row r="1585" spans="6:16" x14ac:dyDescent="0.2">
      <c r="F1585" s="1"/>
      <c r="G1585" s="1"/>
      <c r="H1585" s="14"/>
      <c r="I1585" s="1"/>
      <c r="J1585" s="147"/>
      <c r="K1585" s="1"/>
      <c r="L1585" s="1"/>
      <c r="M1585" s="1"/>
      <c r="N1585" s="193"/>
      <c r="O1585" s="6"/>
      <c r="P1585" s="1"/>
    </row>
    <row r="1586" spans="6:16" x14ac:dyDescent="0.2">
      <c r="F1586" s="1"/>
      <c r="G1586" s="231" t="s">
        <v>275</v>
      </c>
      <c r="H1586" s="179" t="e">
        <f>VLOOKUP(G1553,Data!$A$3:$BE$35,10,FALSE)</f>
        <v>#VALUE!</v>
      </c>
      <c r="I1586" s="232" t="s">
        <v>274</v>
      </c>
      <c r="J1586" s="181">
        <f>VLOOKUP(G1553,Data!$A$3:$BE$35,14,FALSE)</f>
        <v>0</v>
      </c>
      <c r="K1586" s="1"/>
      <c r="L1586" s="321"/>
      <c r="M1586" s="321"/>
      <c r="N1586" s="321"/>
      <c r="O1586" s="321"/>
      <c r="P1586" s="1"/>
    </row>
    <row r="1587" spans="6:16" x14ac:dyDescent="0.2">
      <c r="F1587" s="1"/>
      <c r="G1587" s="1"/>
      <c r="H1587" s="1"/>
      <c r="I1587" s="1"/>
      <c r="J1587" s="147"/>
      <c r="K1587" s="1"/>
      <c r="L1587" s="1"/>
      <c r="M1587" s="1"/>
      <c r="N1587" s="1"/>
      <c r="O1587" s="1"/>
      <c r="P1587" s="1"/>
    </row>
    <row r="1588" spans="6:16" x14ac:dyDescent="0.2">
      <c r="F1588" s="1"/>
      <c r="G1588" s="1"/>
      <c r="H1588" s="1"/>
      <c r="I1588" s="1"/>
      <c r="J1588" s="147"/>
      <c r="K1588" s="1"/>
      <c r="L1588" s="1"/>
      <c r="M1588" s="1"/>
      <c r="N1588" s="1"/>
      <c r="O1588" s="1"/>
      <c r="P1588" s="1"/>
    </row>
    <row r="1589" spans="6:16" x14ac:dyDescent="0.2">
      <c r="F1589" s="1"/>
      <c r="G1589" s="1"/>
      <c r="H1589" s="14"/>
      <c r="I1589" s="1"/>
      <c r="J1589" s="1"/>
      <c r="K1589" s="1"/>
      <c r="L1589" s="1"/>
      <c r="M1589" s="1"/>
      <c r="N1589" s="1"/>
      <c r="O1589" s="1"/>
      <c r="P1589" s="1"/>
    </row>
    <row r="1590" spans="6:16" ht="14.25" x14ac:dyDescent="0.2">
      <c r="F1590" s="1"/>
      <c r="G1590" s="1"/>
      <c r="H1590" s="35">
        <f>P1584</f>
        <v>0</v>
      </c>
      <c r="I1590" s="6" t="s">
        <v>109</v>
      </c>
      <c r="J1590" s="187">
        <f ca="1">TODAY()</f>
        <v>42845</v>
      </c>
      <c r="K1590" s="505" t="e">
        <f>VLOOKUP(G1553,Data!$A$3:$BE$35,53,FALSE)</f>
        <v>#DIV/0!</v>
      </c>
      <c r="L1590" s="506"/>
      <c r="M1590" s="506"/>
      <c r="N1590" s="8"/>
      <c r="O1590" s="1"/>
      <c r="P1590" s="1"/>
    </row>
    <row r="1591" spans="6:16" ht="14.25" x14ac:dyDescent="0.2">
      <c r="F1591" s="1"/>
      <c r="G1591" s="1"/>
      <c r="H1591" s="1"/>
      <c r="I1591" s="1"/>
      <c r="J1591" s="187"/>
      <c r="K1591" s="138" t="e">
        <f>K1590</f>
        <v>#DIV/0!</v>
      </c>
      <c r="L1591" s="1"/>
      <c r="M1591" s="1"/>
      <c r="N1591" s="8"/>
      <c r="O1591" s="1"/>
      <c r="P1591" s="1"/>
    </row>
    <row r="1592" spans="6:16" ht="14.25" x14ac:dyDescent="0.2">
      <c r="F1592" s="1"/>
      <c r="G1592" s="1"/>
      <c r="H1592" s="305">
        <f>O1584</f>
        <v>0</v>
      </c>
      <c r="I1592" s="6" t="s">
        <v>101</v>
      </c>
      <c r="J1592" s="187">
        <f ca="1">TODAY()</f>
        <v>42845</v>
      </c>
      <c r="K1592" s="510" t="str">
        <f>VLOOKUP(H1592,$AV$8:$AW$311,2,TRUE)</f>
        <v>(no data)</v>
      </c>
      <c r="L1592" s="510"/>
      <c r="M1592" s="510"/>
      <c r="N1592" s="8"/>
      <c r="O1592" s="6"/>
      <c r="P1592" s="1"/>
    </row>
    <row r="1593" spans="6:16" x14ac:dyDescent="0.2">
      <c r="F1593" s="1"/>
      <c r="G1593" s="6"/>
      <c r="H1593" s="1"/>
      <c r="I1593" s="1"/>
      <c r="J1593" s="1"/>
      <c r="K1593" s="1"/>
      <c r="L1593" s="1"/>
      <c r="M1593" s="1"/>
      <c r="N1593" s="1"/>
      <c r="O1593" s="35"/>
      <c r="P1593" s="1"/>
    </row>
    <row r="1594" spans="6:16" x14ac:dyDescent="0.2">
      <c r="F1594" s="1"/>
      <c r="G1594" s="1"/>
      <c r="H1594" s="1"/>
      <c r="I1594" s="1"/>
      <c r="J1594" s="1"/>
      <c r="K1594" s="1"/>
      <c r="L1594" s="1"/>
      <c r="M1594" s="1"/>
      <c r="N1594" s="1"/>
      <c r="O1594" s="6"/>
      <c r="P1594" s="1"/>
    </row>
    <row r="1596" spans="6:16" x14ac:dyDescent="0.2">
      <c r="F1596" s="1"/>
      <c r="G1596" s="12"/>
      <c r="H1596" s="1"/>
      <c r="I1596" s="1"/>
      <c r="J1596" s="1"/>
      <c r="K1596" s="1"/>
      <c r="L1596" s="1"/>
      <c r="M1596" s="1"/>
      <c r="N1596" s="1"/>
      <c r="O1596" s="1"/>
      <c r="P1596" s="8"/>
    </row>
    <row r="1597" spans="6:16" x14ac:dyDescent="0.2">
      <c r="F1597" s="1"/>
      <c r="G1597" s="12"/>
      <c r="H1597" s="1"/>
      <c r="I1597" s="1"/>
      <c r="J1597" s="1"/>
      <c r="K1597" s="1"/>
      <c r="L1597" s="1"/>
      <c r="M1597" s="1"/>
      <c r="N1597" s="1"/>
      <c r="O1597" s="1"/>
      <c r="P1597" s="8"/>
    </row>
    <row r="1598" spans="6:16" x14ac:dyDescent="0.2">
      <c r="F1598" s="1"/>
      <c r="G1598" s="456" t="str">
        <f>Data!BE30</f>
        <v>Result 13 - Please describe the intended result…</v>
      </c>
      <c r="H1598" s="456"/>
      <c r="I1598" s="456"/>
      <c r="J1598" s="456"/>
      <c r="K1598" s="456"/>
      <c r="L1598" s="456"/>
      <c r="M1598" s="456"/>
      <c r="N1598" s="456"/>
      <c r="O1598" s="456"/>
      <c r="P1598" s="8"/>
    </row>
    <row r="1599" spans="6:16" x14ac:dyDescent="0.2">
      <c r="F1599" s="1"/>
      <c r="G1599" s="456"/>
      <c r="H1599" s="456"/>
      <c r="I1599" s="456"/>
      <c r="J1599" s="456"/>
      <c r="K1599" s="456"/>
      <c r="L1599" s="456"/>
      <c r="M1599" s="456"/>
      <c r="N1599" s="456"/>
      <c r="O1599" s="456"/>
      <c r="P1599" s="8"/>
    </row>
    <row r="1600" spans="6:16" x14ac:dyDescent="0.2">
      <c r="F1600" s="1"/>
      <c r="G1600" s="456"/>
      <c r="H1600" s="456"/>
      <c r="I1600" s="456"/>
      <c r="J1600" s="456"/>
      <c r="K1600" s="456"/>
      <c r="L1600" s="456"/>
      <c r="M1600" s="456"/>
      <c r="N1600" s="456"/>
      <c r="O1600" s="456"/>
      <c r="P1600" s="8"/>
    </row>
    <row r="1601" spans="6:17" x14ac:dyDescent="0.2">
      <c r="F1601" s="1"/>
      <c r="G1601" s="1"/>
      <c r="H1601" s="1"/>
      <c r="I1601" s="1"/>
      <c r="J1601" s="1"/>
      <c r="K1601" s="1"/>
      <c r="L1601" s="1"/>
      <c r="M1601" s="1"/>
      <c r="N1601" s="1"/>
      <c r="O1601" s="1"/>
      <c r="P1601" s="8"/>
    </row>
    <row r="1602" spans="6:17" x14ac:dyDescent="0.2">
      <c r="F1602" s="1"/>
      <c r="G1602" s="100" t="s">
        <v>56</v>
      </c>
      <c r="H1602" s="491" t="str">
        <f>VLOOKUP(G1602,Data!$A$3:$B$35,2,FALSE)</f>
        <v>please provide a definition of the indicator…</v>
      </c>
      <c r="I1602" s="491"/>
      <c r="J1602" s="491"/>
      <c r="K1602" s="491"/>
      <c r="L1602" s="491"/>
      <c r="M1602" s="491"/>
      <c r="N1602" s="491"/>
      <c r="O1602" s="491"/>
      <c r="P1602" s="8"/>
    </row>
    <row r="1603" spans="6:17" x14ac:dyDescent="0.2">
      <c r="F1603" s="1"/>
      <c r="G1603" s="6"/>
      <c r="H1603" s="1"/>
      <c r="I1603" s="14"/>
      <c r="J1603" s="1"/>
      <c r="K1603" s="1"/>
      <c r="L1603" s="1"/>
      <c r="M1603" s="4"/>
      <c r="N1603" s="148"/>
      <c r="O1603" s="148"/>
      <c r="P1603" s="8"/>
    </row>
    <row r="1604" spans="6:17" x14ac:dyDescent="0.2">
      <c r="F1604" s="1"/>
      <c r="G1604" s="6"/>
      <c r="H1604" s="1" t="s">
        <v>223</v>
      </c>
      <c r="I1604" s="185">
        <f>VLOOKUP(G1602,Data!$A$3:$BE$35,18,FALSE)</f>
        <v>0</v>
      </c>
      <c r="J1604" s="1"/>
      <c r="K1604" s="1"/>
      <c r="L1604" s="6"/>
      <c r="M1604" s="4"/>
      <c r="N1604" s="148"/>
      <c r="O1604" s="148"/>
      <c r="P1604" s="8"/>
    </row>
    <row r="1605" spans="6:17" x14ac:dyDescent="0.2">
      <c r="F1605" s="1"/>
      <c r="G1605" s="6"/>
      <c r="H1605" s="1"/>
      <c r="I1605" s="14"/>
      <c r="J1605" s="1"/>
      <c r="K1605" s="1"/>
      <c r="L1605" s="1"/>
      <c r="M1605" s="1"/>
      <c r="N1605" s="147"/>
      <c r="O1605" s="147"/>
      <c r="P1605" s="8"/>
    </row>
    <row r="1606" spans="6:17" x14ac:dyDescent="0.2">
      <c r="F1606" s="1"/>
      <c r="G1606" s="6"/>
      <c r="H1606" s="1" t="s">
        <v>224</v>
      </c>
      <c r="I1606" s="14"/>
      <c r="J1606" s="156" t="str">
        <f>VLOOKUP(G1602,Data!$A$3:$BE$35,20,FALSE)</f>
        <v>Please Select</v>
      </c>
      <c r="K1606" s="1"/>
      <c r="L1606" s="1"/>
      <c r="M1606" s="321"/>
      <c r="N1606" s="321"/>
      <c r="O1606" s="147"/>
      <c r="P1606" s="8"/>
    </row>
    <row r="1607" spans="6:17" x14ac:dyDescent="0.2">
      <c r="F1607" s="1"/>
      <c r="G1607" s="6"/>
      <c r="H1607" s="1"/>
      <c r="I1607" s="14"/>
      <c r="J1607" s="1"/>
      <c r="K1607" s="1"/>
      <c r="L1607" s="1"/>
      <c r="M1607" s="1"/>
      <c r="N1607" s="147"/>
      <c r="O1607" s="147"/>
      <c r="P1607" s="8"/>
    </row>
    <row r="1608" spans="6:17" x14ac:dyDescent="0.2">
      <c r="F1608" s="1"/>
      <c r="G1608" s="6"/>
      <c r="H1608" s="1" t="s">
        <v>269</v>
      </c>
      <c r="I1608" s="1"/>
      <c r="J1608" s="1"/>
      <c r="K1608" s="185">
        <f>VLOOKUP(G1602,Data!$A$3:$BE$35,19,FALSE)</f>
        <v>0</v>
      </c>
      <c r="L1608" s="1"/>
      <c r="M1608" s="1"/>
      <c r="N1608" s="147"/>
      <c r="O1608" s="147"/>
      <c r="P1608" s="8"/>
    </row>
    <row r="1609" spans="6:17" x14ac:dyDescent="0.2">
      <c r="F1609" s="1"/>
      <c r="G1609" s="6"/>
      <c r="H1609" s="1"/>
      <c r="I1609" s="14"/>
      <c r="J1609" s="1"/>
      <c r="K1609" s="1"/>
      <c r="L1609" s="1"/>
      <c r="M1609" s="1"/>
      <c r="N1609" s="147"/>
      <c r="O1609" s="147"/>
      <c r="P1609" s="8"/>
    </row>
    <row r="1610" spans="6:17" x14ac:dyDescent="0.2">
      <c r="F1610" s="1"/>
      <c r="G1610" s="6"/>
      <c r="H1610" s="1" t="s">
        <v>272</v>
      </c>
      <c r="I1610" s="14"/>
      <c r="J1610" s="29" t="s">
        <v>190</v>
      </c>
      <c r="K1610" s="1"/>
      <c r="L1610" s="1"/>
      <c r="M1610" s="1"/>
      <c r="N1610" s="147"/>
      <c r="O1610" s="147"/>
      <c r="P1610" s="8"/>
    </row>
    <row r="1611" spans="6:17" x14ac:dyDescent="0.2">
      <c r="F1611" s="1"/>
      <c r="G1611" s="6"/>
      <c r="H1611" s="182" t="s">
        <v>14</v>
      </c>
      <c r="I1611" s="180"/>
      <c r="J1611" s="182" t="s">
        <v>276</v>
      </c>
      <c r="K1611" s="12"/>
      <c r="L1611" s="503" t="s">
        <v>277</v>
      </c>
      <c r="M1611" s="503"/>
      <c r="N1611" s="147"/>
      <c r="O1611" s="147"/>
      <c r="P1611" s="8"/>
    </row>
    <row r="1612" spans="6:17" x14ac:dyDescent="0.2">
      <c r="F1612" s="1"/>
      <c r="G1612" s="6"/>
      <c r="H1612" s="1"/>
      <c r="I1612" s="14"/>
      <c r="J1612" s="1"/>
      <c r="K1612" s="1"/>
      <c r="L1612" s="1"/>
      <c r="M1612" s="1"/>
      <c r="N1612" s="147"/>
      <c r="O1612" s="147"/>
      <c r="P1612" s="8"/>
    </row>
    <row r="1613" spans="6:17" x14ac:dyDescent="0.2">
      <c r="F1613" s="1"/>
      <c r="G1613" s="231" t="s">
        <v>281</v>
      </c>
      <c r="H1613" s="179" t="str">
        <f>VLOOKUP(G1602,Data!$A$3:$BE$35,8,FALSE)</f>
        <v>(dd.mm.yyyy)</v>
      </c>
      <c r="I1613" s="232" t="s">
        <v>280</v>
      </c>
      <c r="J1613" s="181">
        <f>VLOOKUP(G1602,Data!$A$3:$BE$35,13,FALSE)</f>
        <v>0</v>
      </c>
      <c r="K1613" s="1"/>
      <c r="L1613" s="502" t="s">
        <v>284</v>
      </c>
      <c r="M1613" s="502"/>
      <c r="N1613" s="36"/>
      <c r="O1613" s="36"/>
      <c r="P1613" s="8"/>
    </row>
    <row r="1614" spans="6:17" x14ac:dyDescent="0.2">
      <c r="F1614" s="1"/>
      <c r="G1614" s="507" t="s">
        <v>100</v>
      </c>
      <c r="H1614" s="147"/>
      <c r="I1614" s="14"/>
      <c r="J1614" s="1"/>
      <c r="K1614" s="1"/>
      <c r="L1614" s="1"/>
      <c r="M1614" s="1"/>
      <c r="N1614" s="175"/>
      <c r="O1614" s="175"/>
      <c r="P1614" s="8"/>
    </row>
    <row r="1615" spans="6:17" x14ac:dyDescent="0.2">
      <c r="F1615" s="1"/>
      <c r="G1615" s="507"/>
      <c r="H1615" s="15" t="e">
        <v>#N/A</v>
      </c>
      <c r="I1615" s="1"/>
      <c r="J1615" s="15" t="e">
        <v>#N/A</v>
      </c>
      <c r="K1615" s="193" t="e">
        <f>J1615/L1615</f>
        <v>#N/A</v>
      </c>
      <c r="L1615" s="508" t="s">
        <v>278</v>
      </c>
      <c r="M1615" s="508"/>
      <c r="N1615" s="193">
        <f>IF(ISERROR(K1615),0,K1615)</f>
        <v>0</v>
      </c>
      <c r="O1615" s="192">
        <f>N1615</f>
        <v>0</v>
      </c>
      <c r="P1615" s="192">
        <f>Q1615</f>
        <v>0</v>
      </c>
      <c r="Q1615" s="21">
        <f>IF(ISERROR(J1615),0,J1615)</f>
        <v>0</v>
      </c>
    </row>
    <row r="1616" spans="6:17" x14ac:dyDescent="0.2">
      <c r="F1616" s="1"/>
      <c r="G1616" s="507"/>
      <c r="H1616" s="147"/>
      <c r="I1616" s="1"/>
      <c r="J1616" s="1"/>
      <c r="K1616" s="193"/>
      <c r="L1616" s="1"/>
      <c r="M1616" s="1"/>
      <c r="N1616" s="193"/>
      <c r="O1616" s="192"/>
      <c r="P1616" s="8"/>
      <c r="Q1616" s="21"/>
    </row>
    <row r="1617" spans="6:17" x14ac:dyDescent="0.2">
      <c r="F1617" s="1"/>
      <c r="G1617" s="507"/>
      <c r="H1617" s="15" t="e">
        <v>#N/A</v>
      </c>
      <c r="I1617" s="1"/>
      <c r="J1617" s="15" t="e">
        <v>#N/A</v>
      </c>
      <c r="K1617" s="193" t="e">
        <f>J1617/L1617</f>
        <v>#N/A</v>
      </c>
      <c r="L1617" s="508" t="s">
        <v>278</v>
      </c>
      <c r="M1617" s="508"/>
      <c r="N1617" s="193">
        <f>IF(ISERROR(K1617),0,K1617)</f>
        <v>0</v>
      </c>
      <c r="O1617" s="35">
        <f>IF(N1617&lt;0.00001,O1615,N1617)</f>
        <v>0</v>
      </c>
      <c r="P1617" s="192">
        <f>IF(Q1617&lt;0.00001,P1615,Q1617)</f>
        <v>0</v>
      </c>
      <c r="Q1617" s="21">
        <f>IF(ISERROR(J1617),0,J1617)</f>
        <v>0</v>
      </c>
    </row>
    <row r="1618" spans="6:17" x14ac:dyDescent="0.2">
      <c r="F1618" s="1"/>
      <c r="G1618" s="507"/>
      <c r="H1618" s="147"/>
      <c r="I1618" s="1"/>
      <c r="J1618" s="1"/>
      <c r="K1618" s="193"/>
      <c r="L1618" s="1"/>
      <c r="M1618" s="1"/>
      <c r="N1618" s="193"/>
      <c r="O1618" s="192"/>
      <c r="P1618" s="8"/>
      <c r="Q1618" s="21"/>
    </row>
    <row r="1619" spans="6:17" x14ac:dyDescent="0.2">
      <c r="F1619" s="1"/>
      <c r="G1619" s="507"/>
      <c r="H1619" s="15" t="e">
        <v>#N/A</v>
      </c>
      <c r="I1619" s="1"/>
      <c r="J1619" s="15" t="e">
        <v>#N/A</v>
      </c>
      <c r="K1619" s="193" t="e">
        <f>J1619/L1619</f>
        <v>#N/A</v>
      </c>
      <c r="L1619" s="508" t="s">
        <v>278</v>
      </c>
      <c r="M1619" s="508"/>
      <c r="N1619" s="193">
        <f>IF(ISERROR(K1619),0,K1619)</f>
        <v>0</v>
      </c>
      <c r="O1619" s="192">
        <f>IF(N1619&lt;0.00001,O1617,N1619)</f>
        <v>0</v>
      </c>
      <c r="P1619" s="192">
        <f>IF(Q1619&lt;0.00001,P1617,Q1619)</f>
        <v>0</v>
      </c>
      <c r="Q1619" s="21">
        <f>IF(ISERROR(J1619),0,J1619)</f>
        <v>0</v>
      </c>
    </row>
    <row r="1620" spans="6:17" x14ac:dyDescent="0.2">
      <c r="F1620" s="1"/>
      <c r="G1620" s="507"/>
      <c r="H1620" s="147"/>
      <c r="I1620" s="1"/>
      <c r="J1620" s="1"/>
      <c r="K1620" s="193"/>
      <c r="L1620" s="1"/>
      <c r="M1620" s="1"/>
      <c r="N1620" s="193"/>
      <c r="O1620" s="35"/>
      <c r="P1620" s="8"/>
      <c r="Q1620" s="21"/>
    </row>
    <row r="1621" spans="6:17" x14ac:dyDescent="0.2">
      <c r="F1621" s="1"/>
      <c r="G1621" s="507"/>
      <c r="H1621" s="15" t="e">
        <v>#N/A</v>
      </c>
      <c r="I1621" s="1"/>
      <c r="J1621" s="15" t="e">
        <v>#N/A</v>
      </c>
      <c r="K1621" s="193" t="e">
        <f>J1621/L1621</f>
        <v>#N/A</v>
      </c>
      <c r="L1621" s="508" t="s">
        <v>278</v>
      </c>
      <c r="M1621" s="508"/>
      <c r="N1621" s="193">
        <f>IF(ISERROR(K1621),0,K1621)</f>
        <v>0</v>
      </c>
      <c r="O1621" s="192">
        <f>IF(N1621&lt;0.00001,O1619,N1621)</f>
        <v>0</v>
      </c>
      <c r="P1621" s="192">
        <f>IF(Q1621&lt;0.00001,P1619,Q1621)</f>
        <v>0</v>
      </c>
      <c r="Q1621" s="21">
        <f>IF(ISERROR(J1621),0,J1621)</f>
        <v>0</v>
      </c>
    </row>
    <row r="1622" spans="6:17" x14ac:dyDescent="0.2">
      <c r="F1622" s="1"/>
      <c r="G1622" s="507"/>
      <c r="H1622" s="14"/>
      <c r="I1622" s="1"/>
      <c r="J1622" s="147"/>
      <c r="K1622" s="193"/>
      <c r="L1622" s="1"/>
      <c r="M1622" s="1"/>
      <c r="N1622" s="193"/>
      <c r="O1622" s="192"/>
      <c r="P1622" s="8"/>
      <c r="Q1622" s="21"/>
    </row>
    <row r="1623" spans="6:17" x14ac:dyDescent="0.2">
      <c r="F1623" s="1"/>
      <c r="G1623" s="507"/>
      <c r="H1623" s="15" t="e">
        <v>#N/A</v>
      </c>
      <c r="I1623" s="1"/>
      <c r="J1623" s="15" t="e">
        <v>#N/A</v>
      </c>
      <c r="K1623" s="193" t="e">
        <f>J1623/L1623</f>
        <v>#N/A</v>
      </c>
      <c r="L1623" s="508" t="s">
        <v>278</v>
      </c>
      <c r="M1623" s="508"/>
      <c r="N1623" s="193">
        <f>IF(ISERROR(K1623),0,K1623)</f>
        <v>0</v>
      </c>
      <c r="O1623" s="35">
        <f>IF(N1623&lt;0.00001,O1621,N1623)</f>
        <v>0</v>
      </c>
      <c r="P1623" s="192">
        <f>IF(Q1623&lt;0.00001,P1621,Q1623)</f>
        <v>0</v>
      </c>
      <c r="Q1623" s="21">
        <f>IF(ISERROR(J1623),0,J1623)</f>
        <v>0</v>
      </c>
    </row>
    <row r="1624" spans="6:17" x14ac:dyDescent="0.2">
      <c r="F1624" s="1"/>
      <c r="G1624" s="507"/>
      <c r="H1624" s="14"/>
      <c r="I1624" s="1"/>
      <c r="J1624" s="147"/>
      <c r="K1624" s="193"/>
      <c r="L1624" s="1"/>
      <c r="M1624" s="1"/>
      <c r="N1624" s="193"/>
      <c r="O1624" s="192"/>
      <c r="P1624" s="1"/>
      <c r="Q1624" s="21"/>
    </row>
    <row r="1625" spans="6:17" x14ac:dyDescent="0.2">
      <c r="F1625" s="1"/>
      <c r="G1625" s="507"/>
      <c r="H1625" s="15" t="e">
        <v>#N/A</v>
      </c>
      <c r="I1625" s="1"/>
      <c r="J1625" s="15" t="e">
        <v>#N/A</v>
      </c>
      <c r="K1625" s="193" t="e">
        <f>J1625/L1625</f>
        <v>#N/A</v>
      </c>
      <c r="L1625" s="508" t="s">
        <v>278</v>
      </c>
      <c r="M1625" s="508"/>
      <c r="N1625" s="193">
        <f>IF(ISERROR(K1625),0,K1625)</f>
        <v>0</v>
      </c>
      <c r="O1625" s="192">
        <f>IF(N1625&lt;0.00001,O1623,N1625)</f>
        <v>0</v>
      </c>
      <c r="P1625" s="192">
        <f>IF(Q1625&lt;0.00001,P1623,Q1625)</f>
        <v>0</v>
      </c>
      <c r="Q1625" s="21">
        <f>IF(ISERROR(J1625),0,J1625)</f>
        <v>0</v>
      </c>
    </row>
    <row r="1626" spans="6:17" x14ac:dyDescent="0.2">
      <c r="F1626" s="1"/>
      <c r="G1626" s="507"/>
      <c r="H1626" s="14"/>
      <c r="I1626" s="1"/>
      <c r="J1626" s="147"/>
      <c r="K1626" s="193"/>
      <c r="L1626" s="1"/>
      <c r="M1626" s="1"/>
      <c r="N1626" s="193"/>
      <c r="O1626" s="35"/>
      <c r="P1626" s="1"/>
      <c r="Q1626" s="21"/>
    </row>
    <row r="1627" spans="6:17" x14ac:dyDescent="0.2">
      <c r="F1627" s="1"/>
      <c r="G1627" s="507"/>
      <c r="H1627" s="15" t="e">
        <v>#N/A</v>
      </c>
      <c r="I1627" s="1"/>
      <c r="J1627" s="15" t="e">
        <v>#N/A</v>
      </c>
      <c r="K1627" s="193" t="e">
        <f>J1627/L1627</f>
        <v>#N/A</v>
      </c>
      <c r="L1627" s="508" t="s">
        <v>278</v>
      </c>
      <c r="M1627" s="508"/>
      <c r="N1627" s="193">
        <f>IF(ISERROR(K1627),0,K1627)</f>
        <v>0</v>
      </c>
      <c r="O1627" s="192">
        <f>IF(N1627&lt;0.00001,O1625,N1627)</f>
        <v>0</v>
      </c>
      <c r="P1627" s="192">
        <f>IF(Q1627&lt;0.00001,P1625,Q1627)</f>
        <v>0</v>
      </c>
      <c r="Q1627" s="21">
        <f>IF(ISERROR(J1627),0,J1627)</f>
        <v>0</v>
      </c>
    </row>
    <row r="1628" spans="6:17" x14ac:dyDescent="0.2">
      <c r="F1628" s="1"/>
      <c r="G1628" s="507"/>
      <c r="H1628" s="14"/>
      <c r="I1628" s="1"/>
      <c r="J1628" s="147"/>
      <c r="K1628" s="191"/>
      <c r="L1628" s="1"/>
      <c r="M1628" s="1"/>
      <c r="N1628" s="193"/>
      <c r="O1628" s="192"/>
      <c r="P1628" s="1"/>
      <c r="Q1628" s="21"/>
    </row>
    <row r="1629" spans="6:17" x14ac:dyDescent="0.2">
      <c r="F1629" s="1"/>
      <c r="G1629" s="507"/>
      <c r="H1629" s="15" t="e">
        <v>#N/A</v>
      </c>
      <c r="I1629" s="1"/>
      <c r="J1629" s="15" t="e">
        <v>#N/A</v>
      </c>
      <c r="K1629" s="193" t="e">
        <f>J1629/L1629</f>
        <v>#N/A</v>
      </c>
      <c r="L1629" s="508" t="s">
        <v>278</v>
      </c>
      <c r="M1629" s="508"/>
      <c r="N1629" s="193">
        <f>IF(ISERROR(K1629),0,K1629)</f>
        <v>0</v>
      </c>
      <c r="O1629" s="35">
        <f>IF(N1629&lt;0.00001,O1627,N1629)</f>
        <v>0</v>
      </c>
      <c r="P1629" s="192">
        <f>IF(Q1629&lt;0.00001,P1627,Q1629)</f>
        <v>0</v>
      </c>
      <c r="Q1629" s="21">
        <f>IF(ISERROR(J1629),0,J1629)</f>
        <v>0</v>
      </c>
    </row>
    <row r="1630" spans="6:17" x14ac:dyDescent="0.2">
      <c r="F1630" s="1"/>
      <c r="G1630" s="507"/>
      <c r="H1630" s="14"/>
      <c r="I1630" s="1"/>
      <c r="J1630" s="147"/>
      <c r="K1630" s="193"/>
      <c r="L1630" s="1"/>
      <c r="M1630" s="1"/>
      <c r="N1630" s="193"/>
      <c r="O1630" s="192"/>
      <c r="P1630" s="1"/>
      <c r="Q1630" s="21"/>
    </row>
    <row r="1631" spans="6:17" x14ac:dyDescent="0.2">
      <c r="F1631" s="1"/>
      <c r="G1631" s="507"/>
      <c r="H1631" s="15" t="e">
        <v>#N/A</v>
      </c>
      <c r="I1631" s="1"/>
      <c r="J1631" s="15" t="e">
        <v>#N/A</v>
      </c>
      <c r="K1631" s="193" t="e">
        <f>J1631/L1631</f>
        <v>#N/A</v>
      </c>
      <c r="L1631" s="508" t="s">
        <v>278</v>
      </c>
      <c r="M1631" s="508"/>
      <c r="N1631" s="193">
        <f>IF(ISERROR(K1631),0,K1631)</f>
        <v>0</v>
      </c>
      <c r="O1631" s="192">
        <f>IF(N1631&lt;0.00001,O1629,N1631)</f>
        <v>0</v>
      </c>
      <c r="P1631" s="192">
        <f>IF(Q1631&lt;0.00001,P1629,Q1631)</f>
        <v>0</v>
      </c>
      <c r="Q1631" s="21">
        <f>IF(ISERROR(J1631),0,J1631)</f>
        <v>0</v>
      </c>
    </row>
    <row r="1632" spans="6:17" x14ac:dyDescent="0.2">
      <c r="F1632" s="1"/>
      <c r="G1632" s="507"/>
      <c r="H1632" s="14"/>
      <c r="I1632" s="1"/>
      <c r="J1632" s="147"/>
      <c r="K1632" s="193"/>
      <c r="L1632" s="1"/>
      <c r="M1632" s="1"/>
      <c r="N1632" s="1"/>
      <c r="O1632" s="35"/>
      <c r="P1632" s="1"/>
      <c r="Q1632" s="21"/>
    </row>
    <row r="1633" spans="6:17" x14ac:dyDescent="0.2">
      <c r="F1633" s="1"/>
      <c r="G1633" s="507"/>
      <c r="H1633" s="15" t="e">
        <v>#N/A</v>
      </c>
      <c r="I1633" s="1"/>
      <c r="J1633" s="15" t="e">
        <v>#N/A</v>
      </c>
      <c r="K1633" s="193" t="e">
        <f>J1633/L1633</f>
        <v>#N/A</v>
      </c>
      <c r="L1633" s="508" t="s">
        <v>278</v>
      </c>
      <c r="M1633" s="508"/>
      <c r="N1633" s="193">
        <f>IF(ISERROR(K1633),0,K1633)</f>
        <v>0</v>
      </c>
      <c r="O1633" s="192">
        <f>IF(N1633&lt;0.00001,O1631,N1633)</f>
        <v>0</v>
      </c>
      <c r="P1633" s="192">
        <f>IF(Q1633&lt;0.00001,P1631,Q1633)</f>
        <v>0</v>
      </c>
      <c r="Q1633" s="21">
        <f>IF(ISERROR(J1633),0,J1633)</f>
        <v>0</v>
      </c>
    </row>
    <row r="1634" spans="6:17" x14ac:dyDescent="0.2">
      <c r="F1634" s="1"/>
      <c r="G1634" s="1"/>
      <c r="H1634" s="14"/>
      <c r="I1634" s="1"/>
      <c r="J1634" s="147"/>
      <c r="K1634" s="193"/>
      <c r="L1634" s="1"/>
      <c r="M1634" s="1"/>
      <c r="N1634" s="1"/>
      <c r="O1634" s="6"/>
      <c r="P1634" s="1"/>
    </row>
    <row r="1635" spans="6:17" x14ac:dyDescent="0.2">
      <c r="F1635" s="1"/>
      <c r="G1635" s="231" t="s">
        <v>275</v>
      </c>
      <c r="H1635" s="179" t="e">
        <f>VLOOKUP(G1602,Data!$A$3:$BE$35,10,FALSE)</f>
        <v>#VALUE!</v>
      </c>
      <c r="I1635" s="232" t="s">
        <v>274</v>
      </c>
      <c r="J1635" s="181">
        <f>VLOOKUP(G1602,Data!$A$3:$BE$35,14,FALSE)</f>
        <v>0</v>
      </c>
      <c r="K1635" s="1"/>
      <c r="L1635" s="321"/>
      <c r="M1635" s="321"/>
      <c r="N1635" s="321"/>
      <c r="O1635" s="321"/>
      <c r="P1635" s="1"/>
    </row>
    <row r="1636" spans="6:17" x14ac:dyDescent="0.2">
      <c r="F1636" s="1"/>
      <c r="G1636" s="1"/>
      <c r="H1636" s="1"/>
      <c r="I1636" s="1"/>
      <c r="J1636" s="147"/>
      <c r="K1636" s="1"/>
      <c r="L1636" s="1"/>
      <c r="M1636" s="1"/>
      <c r="N1636" s="1"/>
      <c r="O1636" s="1"/>
      <c r="P1636" s="1"/>
    </row>
    <row r="1637" spans="6:17" x14ac:dyDescent="0.2">
      <c r="F1637" s="1"/>
      <c r="G1637" s="1"/>
      <c r="H1637" s="1"/>
      <c r="I1637" s="1"/>
      <c r="J1637" s="147"/>
      <c r="K1637" s="1"/>
      <c r="L1637" s="1"/>
      <c r="M1637" s="1"/>
      <c r="N1637" s="1"/>
      <c r="O1637" s="1"/>
      <c r="P1637" s="1"/>
    </row>
    <row r="1638" spans="6:17" x14ac:dyDescent="0.2">
      <c r="F1638" s="1"/>
      <c r="G1638" s="1"/>
      <c r="H1638" s="14"/>
      <c r="I1638" s="1"/>
      <c r="J1638" s="1"/>
      <c r="K1638" s="1"/>
      <c r="L1638" s="1"/>
      <c r="M1638" s="1"/>
      <c r="N1638" s="1"/>
      <c r="O1638" s="1"/>
      <c r="P1638" s="1"/>
    </row>
    <row r="1639" spans="6:17" ht="14.25" x14ac:dyDescent="0.2">
      <c r="F1639" s="1"/>
      <c r="G1639" s="1"/>
      <c r="H1639" s="35">
        <f>P1633</f>
        <v>0</v>
      </c>
      <c r="I1639" s="6" t="s">
        <v>109</v>
      </c>
      <c r="J1639" s="187">
        <f ca="1">TODAY()</f>
        <v>42845</v>
      </c>
      <c r="K1639" s="505" t="e">
        <f>VLOOKUP(G1602,Data!$A$3:$BE$35,53,FALSE)</f>
        <v>#DIV/0!</v>
      </c>
      <c r="L1639" s="506"/>
      <c r="M1639" s="506"/>
      <c r="N1639" s="8"/>
      <c r="O1639" s="1"/>
      <c r="P1639" s="1"/>
    </row>
    <row r="1640" spans="6:17" ht="14.25" x14ac:dyDescent="0.2">
      <c r="F1640" s="1"/>
      <c r="G1640" s="1"/>
      <c r="H1640" s="1"/>
      <c r="I1640" s="1"/>
      <c r="J1640" s="187"/>
      <c r="K1640" s="138" t="e">
        <f>K1639</f>
        <v>#DIV/0!</v>
      </c>
      <c r="L1640" s="1"/>
      <c r="M1640" s="1"/>
      <c r="N1640" s="8"/>
      <c r="O1640" s="1"/>
      <c r="P1640" s="1"/>
    </row>
    <row r="1641" spans="6:17" ht="14.25" x14ac:dyDescent="0.2">
      <c r="F1641" s="1"/>
      <c r="G1641" s="1"/>
      <c r="H1641" s="305">
        <f>O1633</f>
        <v>0</v>
      </c>
      <c r="I1641" s="6" t="s">
        <v>101</v>
      </c>
      <c r="J1641" s="187">
        <f ca="1">TODAY()</f>
        <v>42845</v>
      </c>
      <c r="K1641" s="510" t="str">
        <f>VLOOKUP(H1641,$AV$8:$AW$311,2,TRUE)</f>
        <v>(no data)</v>
      </c>
      <c r="L1641" s="510"/>
      <c r="M1641" s="510"/>
      <c r="N1641" s="8"/>
      <c r="O1641" s="6"/>
      <c r="P1641" s="1"/>
    </row>
    <row r="1642" spans="6:17" x14ac:dyDescent="0.2">
      <c r="F1642" s="1"/>
      <c r="G1642" s="6"/>
      <c r="H1642" s="1"/>
      <c r="I1642" s="1"/>
      <c r="J1642" s="1"/>
      <c r="K1642" s="1"/>
      <c r="L1642" s="1"/>
      <c r="M1642" s="1"/>
      <c r="N1642" s="1"/>
      <c r="O1642" s="35"/>
      <c r="P1642" s="1"/>
    </row>
    <row r="1643" spans="6:17" x14ac:dyDescent="0.2">
      <c r="F1643" s="1"/>
      <c r="G1643" s="1"/>
      <c r="H1643" s="1"/>
      <c r="I1643" s="1"/>
      <c r="J1643" s="1"/>
      <c r="K1643" s="1"/>
      <c r="L1643" s="1"/>
      <c r="M1643" s="1"/>
      <c r="N1643" s="1"/>
      <c r="O1643" s="6"/>
      <c r="P1643" s="1"/>
    </row>
    <row r="1645" spans="6:17" x14ac:dyDescent="0.2">
      <c r="F1645" s="1"/>
      <c r="G1645" s="12"/>
      <c r="H1645" s="1"/>
      <c r="I1645" s="1"/>
      <c r="J1645" s="1"/>
      <c r="K1645" s="1"/>
      <c r="L1645" s="1"/>
      <c r="M1645" s="1"/>
      <c r="N1645" s="1"/>
      <c r="O1645" s="1"/>
      <c r="P1645" s="8"/>
    </row>
    <row r="1646" spans="6:17" x14ac:dyDescent="0.2">
      <c r="F1646" s="1"/>
      <c r="G1646" s="12"/>
      <c r="H1646" s="1"/>
      <c r="I1646" s="1"/>
      <c r="J1646" s="1"/>
      <c r="K1646" s="1"/>
      <c r="L1646" s="1"/>
      <c r="M1646" s="1"/>
      <c r="N1646" s="1"/>
      <c r="O1646" s="1"/>
      <c r="P1646" s="8"/>
    </row>
    <row r="1647" spans="6:17" x14ac:dyDescent="0.2">
      <c r="F1647" s="1"/>
      <c r="G1647" s="456" t="str">
        <f>Data!BE31</f>
        <v>Result 13 - Please describe the intended result…</v>
      </c>
      <c r="H1647" s="456"/>
      <c r="I1647" s="456"/>
      <c r="J1647" s="456"/>
      <c r="K1647" s="456"/>
      <c r="L1647" s="456"/>
      <c r="M1647" s="456"/>
      <c r="N1647" s="456"/>
      <c r="O1647" s="456"/>
      <c r="P1647" s="8"/>
    </row>
    <row r="1648" spans="6:17" x14ac:dyDescent="0.2">
      <c r="F1648" s="1"/>
      <c r="G1648" s="456"/>
      <c r="H1648" s="456"/>
      <c r="I1648" s="456"/>
      <c r="J1648" s="456"/>
      <c r="K1648" s="456"/>
      <c r="L1648" s="456"/>
      <c r="M1648" s="456"/>
      <c r="N1648" s="456"/>
      <c r="O1648" s="456"/>
      <c r="P1648" s="8"/>
    </row>
    <row r="1649" spans="6:17" x14ac:dyDescent="0.2">
      <c r="F1649" s="1"/>
      <c r="G1649" s="456"/>
      <c r="H1649" s="456"/>
      <c r="I1649" s="456"/>
      <c r="J1649" s="456"/>
      <c r="K1649" s="456"/>
      <c r="L1649" s="456"/>
      <c r="M1649" s="456"/>
      <c r="N1649" s="456"/>
      <c r="O1649" s="456"/>
      <c r="P1649" s="8"/>
    </row>
    <row r="1650" spans="6:17" x14ac:dyDescent="0.2">
      <c r="F1650" s="1"/>
      <c r="G1650" s="1"/>
      <c r="H1650" s="1"/>
      <c r="I1650" s="1"/>
      <c r="J1650" s="1"/>
      <c r="K1650" s="1"/>
      <c r="L1650" s="1"/>
      <c r="M1650" s="1"/>
      <c r="N1650" s="1"/>
      <c r="O1650" s="1"/>
      <c r="P1650" s="8"/>
    </row>
    <row r="1651" spans="6:17" x14ac:dyDescent="0.2">
      <c r="F1651" s="1"/>
      <c r="G1651" s="100" t="s">
        <v>57</v>
      </c>
      <c r="H1651" s="491" t="str">
        <f>VLOOKUP(G1651,Data!$A$3:$B$35,2,FALSE)</f>
        <v>please provide a definition of the indicator…</v>
      </c>
      <c r="I1651" s="491"/>
      <c r="J1651" s="491"/>
      <c r="K1651" s="491"/>
      <c r="L1651" s="491"/>
      <c r="M1651" s="491"/>
      <c r="N1651" s="491"/>
      <c r="O1651" s="491"/>
      <c r="P1651" s="8"/>
    </row>
    <row r="1652" spans="6:17" x14ac:dyDescent="0.2">
      <c r="F1652" s="1"/>
      <c r="G1652" s="6"/>
      <c r="H1652" s="1"/>
      <c r="I1652" s="14"/>
      <c r="J1652" s="1"/>
      <c r="K1652" s="1"/>
      <c r="L1652" s="1"/>
      <c r="M1652" s="4"/>
      <c r="N1652" s="148"/>
      <c r="O1652" s="148"/>
      <c r="P1652" s="8"/>
    </row>
    <row r="1653" spans="6:17" x14ac:dyDescent="0.2">
      <c r="F1653" s="1"/>
      <c r="G1653" s="6"/>
      <c r="H1653" s="1" t="s">
        <v>223</v>
      </c>
      <c r="I1653" s="185">
        <f>VLOOKUP(G1651,Data!$A$3:$BE$35,18,FALSE)</f>
        <v>0</v>
      </c>
      <c r="J1653" s="1"/>
      <c r="K1653" s="1"/>
      <c r="L1653" s="6"/>
      <c r="M1653" s="4"/>
      <c r="N1653" s="148"/>
      <c r="O1653" s="148"/>
      <c r="P1653" s="8"/>
    </row>
    <row r="1654" spans="6:17" x14ac:dyDescent="0.2">
      <c r="F1654" s="1"/>
      <c r="G1654" s="6"/>
      <c r="H1654" s="1"/>
      <c r="I1654" s="14"/>
      <c r="J1654" s="1"/>
      <c r="K1654" s="1"/>
      <c r="L1654" s="1"/>
      <c r="M1654" s="1"/>
      <c r="N1654" s="147"/>
      <c r="O1654" s="147"/>
      <c r="P1654" s="8"/>
    </row>
    <row r="1655" spans="6:17" x14ac:dyDescent="0.2">
      <c r="F1655" s="1"/>
      <c r="G1655" s="6"/>
      <c r="H1655" s="1" t="s">
        <v>224</v>
      </c>
      <c r="I1655" s="14"/>
      <c r="J1655" s="156" t="str">
        <f>VLOOKUP(G1651,Data!$A$3:$BE$35,20,FALSE)</f>
        <v>Please Select</v>
      </c>
      <c r="K1655" s="1"/>
      <c r="L1655" s="1"/>
      <c r="M1655" s="321"/>
      <c r="N1655" s="321"/>
      <c r="O1655" s="147"/>
      <c r="P1655" s="8"/>
    </row>
    <row r="1656" spans="6:17" x14ac:dyDescent="0.2">
      <c r="F1656" s="1"/>
      <c r="G1656" s="6"/>
      <c r="H1656" s="1"/>
      <c r="I1656" s="14"/>
      <c r="J1656" s="1"/>
      <c r="K1656" s="1"/>
      <c r="L1656" s="1"/>
      <c r="M1656" s="1"/>
      <c r="N1656" s="147"/>
      <c r="O1656" s="147"/>
      <c r="P1656" s="8"/>
    </row>
    <row r="1657" spans="6:17" x14ac:dyDescent="0.2">
      <c r="F1657" s="1"/>
      <c r="G1657" s="6"/>
      <c r="H1657" s="1" t="s">
        <v>269</v>
      </c>
      <c r="I1657" s="1"/>
      <c r="J1657" s="1"/>
      <c r="K1657" s="185">
        <f>VLOOKUP(G1651,Data!$A$3:$BE$35,19,FALSE)</f>
        <v>0</v>
      </c>
      <c r="L1657" s="1"/>
      <c r="M1657" s="1"/>
      <c r="N1657" s="147"/>
      <c r="O1657" s="147"/>
      <c r="P1657" s="8"/>
    </row>
    <row r="1658" spans="6:17" x14ac:dyDescent="0.2">
      <c r="F1658" s="1"/>
      <c r="G1658" s="6"/>
      <c r="H1658" s="1"/>
      <c r="I1658" s="14"/>
      <c r="J1658" s="1"/>
      <c r="K1658" s="1"/>
      <c r="L1658" s="1"/>
      <c r="M1658" s="1"/>
      <c r="N1658" s="147"/>
      <c r="O1658" s="147"/>
      <c r="P1658" s="8"/>
    </row>
    <row r="1659" spans="6:17" x14ac:dyDescent="0.2">
      <c r="F1659" s="1"/>
      <c r="G1659" s="6"/>
      <c r="H1659" s="1" t="s">
        <v>272</v>
      </c>
      <c r="I1659" s="14"/>
      <c r="J1659" s="29" t="s">
        <v>190</v>
      </c>
      <c r="K1659" s="1"/>
      <c r="L1659" s="1"/>
      <c r="M1659" s="1"/>
      <c r="N1659" s="147"/>
      <c r="O1659" s="147"/>
      <c r="P1659" s="8"/>
    </row>
    <row r="1660" spans="6:17" x14ac:dyDescent="0.2">
      <c r="F1660" s="1"/>
      <c r="G1660" s="6"/>
      <c r="H1660" s="182" t="s">
        <v>14</v>
      </c>
      <c r="I1660" s="180"/>
      <c r="J1660" s="182" t="s">
        <v>276</v>
      </c>
      <c r="K1660" s="12"/>
      <c r="L1660" s="503" t="s">
        <v>277</v>
      </c>
      <c r="M1660" s="503"/>
      <c r="N1660" s="147"/>
      <c r="O1660" s="147"/>
      <c r="P1660" s="8"/>
    </row>
    <row r="1661" spans="6:17" x14ac:dyDescent="0.2">
      <c r="F1661" s="1"/>
      <c r="G1661" s="6"/>
      <c r="H1661" s="1"/>
      <c r="I1661" s="14"/>
      <c r="J1661" s="1"/>
      <c r="K1661" s="1"/>
      <c r="L1661" s="1"/>
      <c r="M1661" s="1"/>
      <c r="N1661" s="147"/>
      <c r="O1661" s="147"/>
      <c r="P1661" s="8"/>
    </row>
    <row r="1662" spans="6:17" x14ac:dyDescent="0.2">
      <c r="F1662" s="1"/>
      <c r="G1662" s="231" t="s">
        <v>281</v>
      </c>
      <c r="H1662" s="179" t="str">
        <f>VLOOKUP(G1651,Data!$A$3:$BE$35,8,FALSE)</f>
        <v>(dd.mm.yyyy)</v>
      </c>
      <c r="I1662" s="232" t="s">
        <v>280</v>
      </c>
      <c r="J1662" s="181">
        <f>VLOOKUP(G1651,Data!$A$3:$BE$35,13,FALSE)</f>
        <v>0</v>
      </c>
      <c r="K1662" s="1"/>
      <c r="L1662" s="502" t="s">
        <v>284</v>
      </c>
      <c r="M1662" s="502"/>
      <c r="N1662" s="36"/>
      <c r="O1662" s="36"/>
      <c r="P1662" s="8"/>
    </row>
    <row r="1663" spans="6:17" x14ac:dyDescent="0.2">
      <c r="F1663" s="1"/>
      <c r="G1663" s="507" t="s">
        <v>100</v>
      </c>
      <c r="H1663" s="147"/>
      <c r="I1663" s="14"/>
      <c r="J1663" s="1"/>
      <c r="K1663" s="1"/>
      <c r="L1663" s="1"/>
      <c r="M1663" s="1"/>
      <c r="N1663" s="193"/>
      <c r="O1663" s="175"/>
      <c r="P1663" s="8"/>
    </row>
    <row r="1664" spans="6:17" x14ac:dyDescent="0.2">
      <c r="F1664" s="1"/>
      <c r="G1664" s="507"/>
      <c r="H1664" s="15" t="e">
        <v>#N/A</v>
      </c>
      <c r="I1664" s="1"/>
      <c r="J1664" s="15" t="e">
        <v>#N/A</v>
      </c>
      <c r="K1664" s="193" t="e">
        <f>J1664/L1664</f>
        <v>#N/A</v>
      </c>
      <c r="L1664" s="508" t="s">
        <v>278</v>
      </c>
      <c r="M1664" s="508"/>
      <c r="N1664" s="193">
        <f>IF(ISERROR(K1664),0,K1664)</f>
        <v>0</v>
      </c>
      <c r="O1664" s="192">
        <f>N1664</f>
        <v>0</v>
      </c>
      <c r="P1664" s="192">
        <f>Q1664</f>
        <v>0</v>
      </c>
      <c r="Q1664" s="21">
        <f>IF(ISERROR(J1664),0,J1664)</f>
        <v>0</v>
      </c>
    </row>
    <row r="1665" spans="6:17" x14ac:dyDescent="0.2">
      <c r="F1665" s="1"/>
      <c r="G1665" s="507"/>
      <c r="H1665" s="147"/>
      <c r="I1665" s="1"/>
      <c r="J1665" s="1"/>
      <c r="K1665" s="193"/>
      <c r="L1665" s="1"/>
      <c r="M1665" s="1"/>
      <c r="N1665" s="193"/>
      <c r="O1665" s="192"/>
      <c r="P1665" s="8"/>
      <c r="Q1665" s="21"/>
    </row>
    <row r="1666" spans="6:17" x14ac:dyDescent="0.2">
      <c r="F1666" s="1"/>
      <c r="G1666" s="507"/>
      <c r="H1666" s="15" t="e">
        <v>#N/A</v>
      </c>
      <c r="I1666" s="1"/>
      <c r="J1666" s="15" t="e">
        <v>#N/A</v>
      </c>
      <c r="K1666" s="193" t="e">
        <f>J1666/L1666</f>
        <v>#N/A</v>
      </c>
      <c r="L1666" s="508" t="s">
        <v>278</v>
      </c>
      <c r="M1666" s="508"/>
      <c r="N1666" s="193">
        <f>IF(ISERROR(K1666),0,K1666)</f>
        <v>0</v>
      </c>
      <c r="O1666" s="35">
        <f>IF(N1666&lt;0.00001,O1664,N1666)</f>
        <v>0</v>
      </c>
      <c r="P1666" s="192">
        <f>IF(Q1666&lt;0.00001,P1664,Q1666)</f>
        <v>0</v>
      </c>
      <c r="Q1666" s="21">
        <f>IF(ISERROR(J1666),0,J1666)</f>
        <v>0</v>
      </c>
    </row>
    <row r="1667" spans="6:17" x14ac:dyDescent="0.2">
      <c r="F1667" s="1"/>
      <c r="G1667" s="507"/>
      <c r="H1667" s="147"/>
      <c r="I1667" s="1"/>
      <c r="J1667" s="1"/>
      <c r="K1667" s="193"/>
      <c r="L1667" s="1"/>
      <c r="M1667" s="1"/>
      <c r="N1667" s="193"/>
      <c r="O1667" s="192"/>
      <c r="P1667" s="8"/>
      <c r="Q1667" s="21"/>
    </row>
    <row r="1668" spans="6:17" x14ac:dyDescent="0.2">
      <c r="F1668" s="1"/>
      <c r="G1668" s="507"/>
      <c r="H1668" s="15" t="e">
        <v>#N/A</v>
      </c>
      <c r="I1668" s="1"/>
      <c r="J1668" s="15" t="e">
        <v>#N/A</v>
      </c>
      <c r="K1668" s="193" t="e">
        <f>J1668/L1668</f>
        <v>#N/A</v>
      </c>
      <c r="L1668" s="508" t="s">
        <v>278</v>
      </c>
      <c r="M1668" s="508"/>
      <c r="N1668" s="193">
        <f>IF(ISERROR(K1668),0,K1668)</f>
        <v>0</v>
      </c>
      <c r="O1668" s="192">
        <f>IF(N1668&lt;0.00001,O1666,N1668)</f>
        <v>0</v>
      </c>
      <c r="P1668" s="192">
        <f>IF(Q1668&lt;0.00001,P1666,Q1668)</f>
        <v>0</v>
      </c>
      <c r="Q1668" s="21">
        <f>IF(ISERROR(J1668),0,J1668)</f>
        <v>0</v>
      </c>
    </row>
    <row r="1669" spans="6:17" x14ac:dyDescent="0.2">
      <c r="F1669" s="1"/>
      <c r="G1669" s="507"/>
      <c r="H1669" s="147"/>
      <c r="I1669" s="1"/>
      <c r="J1669" s="1"/>
      <c r="K1669" s="193"/>
      <c r="L1669" s="1"/>
      <c r="M1669" s="1"/>
      <c r="N1669" s="193"/>
      <c r="O1669" s="35"/>
      <c r="P1669" s="8"/>
      <c r="Q1669" s="21"/>
    </row>
    <row r="1670" spans="6:17" x14ac:dyDescent="0.2">
      <c r="F1670" s="1"/>
      <c r="G1670" s="507"/>
      <c r="H1670" s="15" t="e">
        <v>#N/A</v>
      </c>
      <c r="I1670" s="1"/>
      <c r="J1670" s="15" t="e">
        <v>#N/A</v>
      </c>
      <c r="K1670" s="193" t="e">
        <f>J1670/L1670</f>
        <v>#N/A</v>
      </c>
      <c r="L1670" s="508" t="s">
        <v>278</v>
      </c>
      <c r="M1670" s="508"/>
      <c r="N1670" s="193">
        <f>IF(ISERROR(K1670),0,K1670)</f>
        <v>0</v>
      </c>
      <c r="O1670" s="192">
        <f>IF(N1670&lt;0.00001,O1668,N1670)</f>
        <v>0</v>
      </c>
      <c r="P1670" s="192">
        <f>IF(Q1670&lt;0.00001,P1668,Q1670)</f>
        <v>0</v>
      </c>
      <c r="Q1670" s="21">
        <f>IF(ISERROR(J1670),0,J1670)</f>
        <v>0</v>
      </c>
    </row>
    <row r="1671" spans="6:17" x14ac:dyDescent="0.2">
      <c r="F1671" s="1"/>
      <c r="G1671" s="507"/>
      <c r="H1671" s="14"/>
      <c r="I1671" s="1"/>
      <c r="J1671" s="147"/>
      <c r="K1671" s="193"/>
      <c r="L1671" s="1"/>
      <c r="M1671" s="1"/>
      <c r="N1671" s="193"/>
      <c r="O1671" s="192"/>
      <c r="P1671" s="8"/>
      <c r="Q1671" s="21"/>
    </row>
    <row r="1672" spans="6:17" x14ac:dyDescent="0.2">
      <c r="F1672" s="1"/>
      <c r="G1672" s="507"/>
      <c r="H1672" s="15" t="e">
        <v>#N/A</v>
      </c>
      <c r="I1672" s="1"/>
      <c r="J1672" s="15" t="e">
        <v>#N/A</v>
      </c>
      <c r="K1672" s="193" t="e">
        <f>J1672/L1672</f>
        <v>#N/A</v>
      </c>
      <c r="L1672" s="508" t="s">
        <v>278</v>
      </c>
      <c r="M1672" s="508"/>
      <c r="N1672" s="193">
        <f>IF(ISERROR(K1672),0,K1672)</f>
        <v>0</v>
      </c>
      <c r="O1672" s="35">
        <f>IF(N1672&lt;0.00001,O1670,N1672)</f>
        <v>0</v>
      </c>
      <c r="P1672" s="192">
        <f>IF(Q1672&lt;0.00001,P1670,Q1672)</f>
        <v>0</v>
      </c>
      <c r="Q1672" s="21">
        <f>IF(ISERROR(J1672),0,J1672)</f>
        <v>0</v>
      </c>
    </row>
    <row r="1673" spans="6:17" x14ac:dyDescent="0.2">
      <c r="F1673" s="1"/>
      <c r="G1673" s="507"/>
      <c r="H1673" s="14"/>
      <c r="I1673" s="1"/>
      <c r="J1673" s="147"/>
      <c r="K1673" s="193"/>
      <c r="L1673" s="1"/>
      <c r="M1673" s="1"/>
      <c r="N1673" s="193"/>
      <c r="O1673" s="192"/>
      <c r="P1673" s="1"/>
      <c r="Q1673" s="21"/>
    </row>
    <row r="1674" spans="6:17" x14ac:dyDescent="0.2">
      <c r="F1674" s="1"/>
      <c r="G1674" s="507"/>
      <c r="H1674" s="15" t="e">
        <v>#N/A</v>
      </c>
      <c r="I1674" s="1"/>
      <c r="J1674" s="15" t="e">
        <v>#N/A</v>
      </c>
      <c r="K1674" s="193" t="e">
        <f>J1674/L1674</f>
        <v>#N/A</v>
      </c>
      <c r="L1674" s="508" t="s">
        <v>278</v>
      </c>
      <c r="M1674" s="508"/>
      <c r="N1674" s="193">
        <f>IF(ISERROR(K1674),0,K1674)</f>
        <v>0</v>
      </c>
      <c r="O1674" s="192">
        <f>IF(N1674&lt;0.00001,O1672,N1674)</f>
        <v>0</v>
      </c>
      <c r="P1674" s="192">
        <f>IF(Q1674&lt;0.00001,P1672,Q1674)</f>
        <v>0</v>
      </c>
      <c r="Q1674" s="21">
        <f>IF(ISERROR(J1674),0,J1674)</f>
        <v>0</v>
      </c>
    </row>
    <row r="1675" spans="6:17" x14ac:dyDescent="0.2">
      <c r="F1675" s="1"/>
      <c r="G1675" s="507"/>
      <c r="H1675" s="14"/>
      <c r="I1675" s="1"/>
      <c r="J1675" s="147"/>
      <c r="K1675" s="193"/>
      <c r="L1675" s="1"/>
      <c r="M1675" s="1"/>
      <c r="N1675" s="193"/>
      <c r="O1675" s="35"/>
      <c r="P1675" s="1"/>
      <c r="Q1675" s="21"/>
    </row>
    <row r="1676" spans="6:17" x14ac:dyDescent="0.2">
      <c r="F1676" s="1"/>
      <c r="G1676" s="507"/>
      <c r="H1676" s="15" t="e">
        <v>#N/A</v>
      </c>
      <c r="I1676" s="1"/>
      <c r="J1676" s="15" t="e">
        <v>#N/A</v>
      </c>
      <c r="K1676" s="193" t="e">
        <f>J1676/L1676</f>
        <v>#N/A</v>
      </c>
      <c r="L1676" s="508" t="s">
        <v>278</v>
      </c>
      <c r="M1676" s="508"/>
      <c r="N1676" s="193">
        <f>IF(ISERROR(K1676),0,K1676)</f>
        <v>0</v>
      </c>
      <c r="O1676" s="192">
        <f>IF(N1676&lt;0.00001,O1674,N1676)</f>
        <v>0</v>
      </c>
      <c r="P1676" s="192">
        <f>IF(Q1676&lt;0.00001,P1674,Q1676)</f>
        <v>0</v>
      </c>
      <c r="Q1676" s="21">
        <f>IF(ISERROR(J1676),0,J1676)</f>
        <v>0</v>
      </c>
    </row>
    <row r="1677" spans="6:17" x14ac:dyDescent="0.2">
      <c r="F1677" s="1"/>
      <c r="G1677" s="507"/>
      <c r="H1677" s="14"/>
      <c r="I1677" s="1"/>
      <c r="J1677" s="147"/>
      <c r="K1677" s="193"/>
      <c r="L1677" s="1"/>
      <c r="M1677" s="1"/>
      <c r="N1677" s="193"/>
      <c r="O1677" s="192"/>
      <c r="P1677" s="1"/>
      <c r="Q1677" s="21"/>
    </row>
    <row r="1678" spans="6:17" x14ac:dyDescent="0.2">
      <c r="F1678" s="1"/>
      <c r="G1678" s="507"/>
      <c r="H1678" s="15" t="e">
        <v>#N/A</v>
      </c>
      <c r="I1678" s="1"/>
      <c r="J1678" s="15" t="e">
        <v>#N/A</v>
      </c>
      <c r="K1678" s="193" t="e">
        <f>J1678/L1678</f>
        <v>#N/A</v>
      </c>
      <c r="L1678" s="508" t="s">
        <v>278</v>
      </c>
      <c r="M1678" s="508"/>
      <c r="N1678" s="193">
        <f>IF(ISERROR(K1678),0,K1678)</f>
        <v>0</v>
      </c>
      <c r="O1678" s="35">
        <f>IF(N1678&lt;0.00001,O1676,N1678)</f>
        <v>0</v>
      </c>
      <c r="P1678" s="192">
        <f>IF(Q1678&lt;0.00001,P1676,Q1678)</f>
        <v>0</v>
      </c>
      <c r="Q1678" s="21">
        <f>IF(ISERROR(J1678),0,J1678)</f>
        <v>0</v>
      </c>
    </row>
    <row r="1679" spans="6:17" x14ac:dyDescent="0.2">
      <c r="F1679" s="1"/>
      <c r="G1679" s="507"/>
      <c r="H1679" s="14"/>
      <c r="I1679" s="1"/>
      <c r="J1679" s="147"/>
      <c r="K1679" s="191"/>
      <c r="L1679" s="1"/>
      <c r="M1679" s="1"/>
      <c r="N1679" s="193"/>
      <c r="O1679" s="192"/>
      <c r="P1679" s="1"/>
      <c r="Q1679" s="21"/>
    </row>
    <row r="1680" spans="6:17" x14ac:dyDescent="0.2">
      <c r="F1680" s="1"/>
      <c r="G1680" s="507"/>
      <c r="H1680" s="15" t="e">
        <v>#N/A</v>
      </c>
      <c r="I1680" s="1"/>
      <c r="J1680" s="15" t="e">
        <v>#N/A</v>
      </c>
      <c r="K1680" s="193" t="e">
        <f>J1680/L1680</f>
        <v>#N/A</v>
      </c>
      <c r="L1680" s="508" t="s">
        <v>278</v>
      </c>
      <c r="M1680" s="508"/>
      <c r="N1680" s="193">
        <f>IF(ISERROR(K1680),0,K1680)</f>
        <v>0</v>
      </c>
      <c r="O1680" s="192">
        <f>IF(N1680&lt;0.00001,O1678,N1680)</f>
        <v>0</v>
      </c>
      <c r="P1680" s="192">
        <f>IF(Q1680&lt;0.00001,P1678,Q1680)</f>
        <v>0</v>
      </c>
      <c r="Q1680" s="21">
        <f>IF(ISERROR(J1680),0,J1680)</f>
        <v>0</v>
      </c>
    </row>
    <row r="1681" spans="6:17" x14ac:dyDescent="0.2">
      <c r="F1681" s="1"/>
      <c r="G1681" s="507"/>
      <c r="H1681" s="14"/>
      <c r="I1681" s="1"/>
      <c r="J1681" s="147"/>
      <c r="K1681" s="193"/>
      <c r="L1681" s="1"/>
      <c r="M1681" s="1"/>
      <c r="N1681" s="1"/>
      <c r="O1681" s="35"/>
      <c r="P1681" s="1"/>
      <c r="Q1681" s="21"/>
    </row>
    <row r="1682" spans="6:17" x14ac:dyDescent="0.2">
      <c r="F1682" s="1"/>
      <c r="G1682" s="507"/>
      <c r="H1682" s="15" t="e">
        <v>#N/A</v>
      </c>
      <c r="I1682" s="1"/>
      <c r="J1682" s="15" t="e">
        <v>#N/A</v>
      </c>
      <c r="K1682" s="193" t="e">
        <f>J1682/L1682</f>
        <v>#N/A</v>
      </c>
      <c r="L1682" s="508" t="s">
        <v>278</v>
      </c>
      <c r="M1682" s="508"/>
      <c r="N1682" s="193">
        <f>IF(ISERROR(K1682),0,K1682)</f>
        <v>0</v>
      </c>
      <c r="O1682" s="192">
        <f>IF(N1682&lt;0.00001,O1680,N1682)</f>
        <v>0</v>
      </c>
      <c r="P1682" s="192">
        <f>IF(Q1682&lt;0.00001,P1680,Q1682)</f>
        <v>0</v>
      </c>
      <c r="Q1682" s="21">
        <f>IF(ISERROR(J1682),0,J1682)</f>
        <v>0</v>
      </c>
    </row>
    <row r="1683" spans="6:17" x14ac:dyDescent="0.2">
      <c r="F1683" s="1"/>
      <c r="G1683" s="1"/>
      <c r="H1683" s="14"/>
      <c r="I1683" s="1"/>
      <c r="J1683" s="147"/>
      <c r="K1683" s="193"/>
      <c r="L1683" s="1"/>
      <c r="M1683" s="1"/>
      <c r="N1683" s="1"/>
      <c r="O1683" s="6"/>
      <c r="P1683" s="1"/>
    </row>
    <row r="1684" spans="6:17" x14ac:dyDescent="0.2">
      <c r="F1684" s="1"/>
      <c r="G1684" s="231" t="s">
        <v>275</v>
      </c>
      <c r="H1684" s="179" t="e">
        <f>VLOOKUP(G1651,Data!$A$3:$BE$35,10,FALSE)</f>
        <v>#VALUE!</v>
      </c>
      <c r="I1684" s="232" t="s">
        <v>274</v>
      </c>
      <c r="J1684" s="181">
        <f>VLOOKUP(G1651,Data!$A$3:$BE$35,14,FALSE)</f>
        <v>0</v>
      </c>
      <c r="K1684" s="1"/>
      <c r="L1684" s="321"/>
      <c r="M1684" s="321"/>
      <c r="N1684" s="321"/>
      <c r="O1684" s="321"/>
      <c r="P1684" s="1"/>
    </row>
    <row r="1685" spans="6:17" x14ac:dyDescent="0.2">
      <c r="F1685" s="1"/>
      <c r="G1685" s="1"/>
      <c r="H1685" s="1"/>
      <c r="I1685" s="1"/>
      <c r="J1685" s="147"/>
      <c r="K1685" s="1"/>
      <c r="L1685" s="1"/>
      <c r="M1685" s="1"/>
      <c r="N1685" s="1"/>
      <c r="O1685" s="1"/>
      <c r="P1685" s="1"/>
    </row>
    <row r="1686" spans="6:17" x14ac:dyDescent="0.2">
      <c r="F1686" s="1"/>
      <c r="G1686" s="1"/>
      <c r="H1686" s="1"/>
      <c r="I1686" s="1"/>
      <c r="J1686" s="147"/>
      <c r="K1686" s="1"/>
      <c r="L1686" s="1"/>
      <c r="M1686" s="1"/>
      <c r="N1686" s="1"/>
      <c r="O1686" s="1"/>
      <c r="P1686" s="1"/>
    </row>
    <row r="1687" spans="6:17" x14ac:dyDescent="0.2">
      <c r="F1687" s="1"/>
      <c r="G1687" s="1"/>
      <c r="H1687" s="14"/>
      <c r="I1687" s="1"/>
      <c r="J1687" s="1"/>
      <c r="K1687" s="1"/>
      <c r="L1687" s="1"/>
      <c r="M1687" s="1"/>
      <c r="N1687" s="1"/>
      <c r="O1687" s="1"/>
      <c r="P1687" s="1"/>
    </row>
    <row r="1688" spans="6:17" ht="14.25" x14ac:dyDescent="0.2">
      <c r="F1688" s="1"/>
      <c r="G1688" s="1"/>
      <c r="H1688" s="35">
        <f>P1682</f>
        <v>0</v>
      </c>
      <c r="I1688" s="6" t="s">
        <v>109</v>
      </c>
      <c r="J1688" s="187">
        <f ca="1">TODAY()</f>
        <v>42845</v>
      </c>
      <c r="K1688" s="505" t="e">
        <f>VLOOKUP(G1651,Data!$A$3:$BE$35,53,FALSE)</f>
        <v>#DIV/0!</v>
      </c>
      <c r="L1688" s="506"/>
      <c r="M1688" s="506"/>
      <c r="N1688" s="8"/>
      <c r="O1688" s="1"/>
      <c r="P1688" s="1"/>
    </row>
    <row r="1689" spans="6:17" ht="14.25" x14ac:dyDescent="0.2">
      <c r="F1689" s="1"/>
      <c r="G1689" s="1"/>
      <c r="H1689" s="1"/>
      <c r="I1689" s="1"/>
      <c r="J1689" s="187"/>
      <c r="K1689" s="138" t="e">
        <f>K1688</f>
        <v>#DIV/0!</v>
      </c>
      <c r="L1689" s="1"/>
      <c r="M1689" s="1"/>
      <c r="N1689" s="8"/>
      <c r="O1689" s="1"/>
      <c r="P1689" s="1"/>
    </row>
    <row r="1690" spans="6:17" ht="14.25" x14ac:dyDescent="0.2">
      <c r="F1690" s="1"/>
      <c r="G1690" s="1"/>
      <c r="H1690" s="305">
        <f>O1682</f>
        <v>0</v>
      </c>
      <c r="I1690" s="6" t="s">
        <v>101</v>
      </c>
      <c r="J1690" s="187">
        <f ca="1">TODAY()</f>
        <v>42845</v>
      </c>
      <c r="K1690" s="510" t="str">
        <f>VLOOKUP(H1690,$AV$8:$AW$311,2,TRUE)</f>
        <v>(no data)</v>
      </c>
      <c r="L1690" s="510"/>
      <c r="M1690" s="510"/>
      <c r="N1690" s="8"/>
      <c r="O1690" s="6"/>
      <c r="P1690" s="1"/>
    </row>
    <row r="1691" spans="6:17" x14ac:dyDescent="0.2">
      <c r="F1691" s="1"/>
      <c r="G1691" s="6"/>
      <c r="H1691" s="1"/>
      <c r="I1691" s="1"/>
      <c r="J1691" s="1"/>
      <c r="K1691" s="1"/>
      <c r="L1691" s="1"/>
      <c r="M1691" s="1"/>
      <c r="N1691" s="1"/>
      <c r="O1691" s="35"/>
      <c r="P1691" s="1"/>
    </row>
    <row r="1692" spans="6:17" x14ac:dyDescent="0.2">
      <c r="F1692" s="1"/>
      <c r="G1692" s="1"/>
      <c r="H1692" s="1"/>
      <c r="I1692" s="1"/>
      <c r="J1692" s="1"/>
      <c r="K1692" s="1"/>
      <c r="L1692" s="1"/>
      <c r="M1692" s="1"/>
      <c r="N1692" s="1"/>
      <c r="O1692" s="6"/>
      <c r="P1692" s="1"/>
    </row>
    <row r="1694" spans="6:17" x14ac:dyDescent="0.2">
      <c r="F1694" s="1"/>
      <c r="G1694" s="12"/>
      <c r="H1694" s="1"/>
      <c r="I1694" s="1"/>
      <c r="J1694" s="1"/>
      <c r="K1694" s="1"/>
      <c r="L1694" s="1"/>
      <c r="M1694" s="1"/>
      <c r="N1694" s="1"/>
      <c r="O1694" s="1"/>
      <c r="P1694" s="8"/>
    </row>
    <row r="1695" spans="6:17" x14ac:dyDescent="0.2">
      <c r="F1695" s="1"/>
      <c r="G1695" s="12"/>
      <c r="H1695" s="1"/>
      <c r="I1695" s="1"/>
      <c r="J1695" s="1"/>
      <c r="K1695" s="1"/>
      <c r="L1695" s="1"/>
      <c r="M1695" s="1"/>
      <c r="N1695" s="1"/>
      <c r="O1695" s="1"/>
      <c r="P1695" s="8"/>
    </row>
    <row r="1696" spans="6:17" x14ac:dyDescent="0.2">
      <c r="F1696" s="1"/>
      <c r="G1696" s="456" t="str">
        <f>Data!BE32</f>
        <v>Result 14 - Please describe the intended result…</v>
      </c>
      <c r="H1696" s="456"/>
      <c r="I1696" s="456"/>
      <c r="J1696" s="456"/>
      <c r="K1696" s="456"/>
      <c r="L1696" s="456"/>
      <c r="M1696" s="456"/>
      <c r="N1696" s="456"/>
      <c r="O1696" s="456"/>
      <c r="P1696" s="8"/>
    </row>
    <row r="1697" spans="6:16" x14ac:dyDescent="0.2">
      <c r="F1697" s="1"/>
      <c r="G1697" s="456"/>
      <c r="H1697" s="456"/>
      <c r="I1697" s="456"/>
      <c r="J1697" s="456"/>
      <c r="K1697" s="456"/>
      <c r="L1697" s="456"/>
      <c r="M1697" s="456"/>
      <c r="N1697" s="456"/>
      <c r="O1697" s="456"/>
      <c r="P1697" s="8"/>
    </row>
    <row r="1698" spans="6:16" x14ac:dyDescent="0.2">
      <c r="F1698" s="1"/>
      <c r="G1698" s="456"/>
      <c r="H1698" s="456"/>
      <c r="I1698" s="456"/>
      <c r="J1698" s="456"/>
      <c r="K1698" s="456"/>
      <c r="L1698" s="456"/>
      <c r="M1698" s="456"/>
      <c r="N1698" s="456"/>
      <c r="O1698" s="456"/>
      <c r="P1698" s="8"/>
    </row>
    <row r="1699" spans="6:16" x14ac:dyDescent="0.2">
      <c r="F1699" s="1"/>
      <c r="G1699" s="1"/>
      <c r="H1699" s="1"/>
      <c r="I1699" s="1"/>
      <c r="J1699" s="1"/>
      <c r="K1699" s="1"/>
      <c r="L1699" s="1"/>
      <c r="M1699" s="1"/>
      <c r="N1699" s="1"/>
      <c r="O1699" s="1"/>
      <c r="P1699" s="8"/>
    </row>
    <row r="1700" spans="6:16" x14ac:dyDescent="0.2">
      <c r="F1700" s="1"/>
      <c r="G1700" s="100" t="s">
        <v>58</v>
      </c>
      <c r="H1700" s="491" t="str">
        <f>VLOOKUP(G1700,Data!$A$3:$B$35,2,FALSE)</f>
        <v>please provide a definition of the indicator…</v>
      </c>
      <c r="I1700" s="491"/>
      <c r="J1700" s="491"/>
      <c r="K1700" s="491"/>
      <c r="L1700" s="491"/>
      <c r="M1700" s="491"/>
      <c r="N1700" s="491"/>
      <c r="O1700" s="491"/>
      <c r="P1700" s="8"/>
    </row>
    <row r="1701" spans="6:16" x14ac:dyDescent="0.2">
      <c r="F1701" s="1"/>
      <c r="G1701" s="6"/>
      <c r="H1701" s="1"/>
      <c r="I1701" s="14"/>
      <c r="J1701" s="1"/>
      <c r="K1701" s="1"/>
      <c r="L1701" s="1"/>
      <c r="M1701" s="4"/>
      <c r="N1701" s="148"/>
      <c r="O1701" s="148"/>
      <c r="P1701" s="8"/>
    </row>
    <row r="1702" spans="6:16" x14ac:dyDescent="0.2">
      <c r="F1702" s="1"/>
      <c r="G1702" s="6"/>
      <c r="H1702" s="1" t="s">
        <v>223</v>
      </c>
      <c r="I1702" s="185">
        <f>VLOOKUP(G1700,Data!$A$3:$BE$35,18,FALSE)</f>
        <v>0</v>
      </c>
      <c r="J1702" s="1"/>
      <c r="K1702" s="1"/>
      <c r="L1702" s="6"/>
      <c r="M1702" s="4"/>
      <c r="N1702" s="148"/>
      <c r="O1702" s="148"/>
      <c r="P1702" s="8"/>
    </row>
    <row r="1703" spans="6:16" x14ac:dyDescent="0.2">
      <c r="F1703" s="1"/>
      <c r="G1703" s="6"/>
      <c r="H1703" s="1"/>
      <c r="I1703" s="14"/>
      <c r="J1703" s="1"/>
      <c r="K1703" s="1"/>
      <c r="L1703" s="1"/>
      <c r="M1703" s="1"/>
      <c r="N1703" s="147"/>
      <c r="O1703" s="147"/>
      <c r="P1703" s="8"/>
    </row>
    <row r="1704" spans="6:16" x14ac:dyDescent="0.2">
      <c r="F1704" s="1"/>
      <c r="G1704" s="6"/>
      <c r="H1704" s="1" t="s">
        <v>224</v>
      </c>
      <c r="I1704" s="14"/>
      <c r="J1704" s="156" t="str">
        <f>VLOOKUP(G1700,Data!$A$3:$BE$35,20,FALSE)</f>
        <v>Please Select</v>
      </c>
      <c r="K1704" s="1"/>
      <c r="L1704" s="1"/>
      <c r="M1704" s="321"/>
      <c r="N1704" s="321"/>
      <c r="O1704" s="147"/>
      <c r="P1704" s="8"/>
    </row>
    <row r="1705" spans="6:16" x14ac:dyDescent="0.2">
      <c r="F1705" s="1"/>
      <c r="G1705" s="6"/>
      <c r="H1705" s="1"/>
      <c r="I1705" s="14"/>
      <c r="J1705" s="1"/>
      <c r="K1705" s="1"/>
      <c r="L1705" s="1"/>
      <c r="M1705" s="1"/>
      <c r="N1705" s="147"/>
      <c r="O1705" s="147"/>
      <c r="P1705" s="8"/>
    </row>
    <row r="1706" spans="6:16" x14ac:dyDescent="0.2">
      <c r="F1706" s="1"/>
      <c r="G1706" s="6"/>
      <c r="H1706" s="1" t="s">
        <v>269</v>
      </c>
      <c r="I1706" s="1"/>
      <c r="J1706" s="1"/>
      <c r="K1706" s="185">
        <f>VLOOKUP(G1700,Data!$A$3:$BE$35,19,FALSE)</f>
        <v>0</v>
      </c>
      <c r="L1706" s="1"/>
      <c r="M1706" s="1"/>
      <c r="N1706" s="147"/>
      <c r="O1706" s="147"/>
      <c r="P1706" s="8"/>
    </row>
    <row r="1707" spans="6:16" x14ac:dyDescent="0.2">
      <c r="F1707" s="1"/>
      <c r="G1707" s="6"/>
      <c r="H1707" s="1"/>
      <c r="I1707" s="14"/>
      <c r="J1707" s="1"/>
      <c r="K1707" s="1"/>
      <c r="L1707" s="1"/>
      <c r="M1707" s="1"/>
      <c r="N1707" s="147"/>
      <c r="O1707" s="147"/>
      <c r="P1707" s="8"/>
    </row>
    <row r="1708" spans="6:16" x14ac:dyDescent="0.2">
      <c r="F1708" s="1"/>
      <c r="G1708" s="6"/>
      <c r="H1708" s="1" t="s">
        <v>272</v>
      </c>
      <c r="I1708" s="14"/>
      <c r="J1708" s="29" t="s">
        <v>190</v>
      </c>
      <c r="K1708" s="1"/>
      <c r="L1708" s="1"/>
      <c r="M1708" s="1"/>
      <c r="N1708" s="147"/>
      <c r="O1708" s="147"/>
      <c r="P1708" s="8"/>
    </row>
    <row r="1709" spans="6:16" x14ac:dyDescent="0.2">
      <c r="F1709" s="1"/>
      <c r="G1709" s="6"/>
      <c r="H1709" s="182" t="s">
        <v>14</v>
      </c>
      <c r="I1709" s="180"/>
      <c r="J1709" s="182" t="s">
        <v>276</v>
      </c>
      <c r="K1709" s="12"/>
      <c r="L1709" s="503" t="s">
        <v>277</v>
      </c>
      <c r="M1709" s="503"/>
      <c r="N1709" s="147"/>
      <c r="O1709" s="147"/>
      <c r="P1709" s="8"/>
    </row>
    <row r="1710" spans="6:16" x14ac:dyDescent="0.2">
      <c r="F1710" s="1"/>
      <c r="G1710" s="6"/>
      <c r="H1710" s="1"/>
      <c r="I1710" s="14"/>
      <c r="J1710" s="1"/>
      <c r="K1710" s="1"/>
      <c r="L1710" s="1"/>
      <c r="M1710" s="1"/>
      <c r="N1710" s="147"/>
      <c r="O1710" s="147"/>
      <c r="P1710" s="8"/>
    </row>
    <row r="1711" spans="6:16" x14ac:dyDescent="0.2">
      <c r="F1711" s="1"/>
      <c r="G1711" s="231" t="s">
        <v>281</v>
      </c>
      <c r="H1711" s="179" t="str">
        <f>VLOOKUP(G1700,Data!$A$3:$BE$35,8,FALSE)</f>
        <v>(dd.mm.yyyy)</v>
      </c>
      <c r="I1711" s="232" t="s">
        <v>280</v>
      </c>
      <c r="J1711" s="181">
        <f>VLOOKUP(G1700,Data!$A$3:$BE$35,13,FALSE)</f>
        <v>0</v>
      </c>
      <c r="K1711" s="1"/>
      <c r="L1711" s="502" t="s">
        <v>284</v>
      </c>
      <c r="M1711" s="502"/>
      <c r="N1711" s="36"/>
      <c r="O1711" s="36"/>
      <c r="P1711" s="8"/>
    </row>
    <row r="1712" spans="6:16" x14ac:dyDescent="0.2">
      <c r="F1712" s="1"/>
      <c r="G1712" s="507" t="s">
        <v>100</v>
      </c>
      <c r="H1712" s="147"/>
      <c r="I1712" s="14"/>
      <c r="J1712" s="1"/>
      <c r="K1712" s="1"/>
      <c r="L1712" s="1"/>
      <c r="M1712" s="1"/>
      <c r="N1712" s="175"/>
      <c r="O1712" s="175"/>
      <c r="P1712" s="8"/>
    </row>
    <row r="1713" spans="6:17" x14ac:dyDescent="0.2">
      <c r="F1713" s="1"/>
      <c r="G1713" s="507"/>
      <c r="H1713" s="15" t="e">
        <v>#N/A</v>
      </c>
      <c r="I1713" s="1"/>
      <c r="J1713" s="15" t="e">
        <v>#N/A</v>
      </c>
      <c r="K1713" s="193" t="e">
        <f>J1713/L1713</f>
        <v>#N/A</v>
      </c>
      <c r="L1713" s="508" t="s">
        <v>278</v>
      </c>
      <c r="M1713" s="508"/>
      <c r="N1713" s="193">
        <f>IF(ISERROR(K1713),0,K1713)</f>
        <v>0</v>
      </c>
      <c r="O1713" s="192">
        <f>N1713</f>
        <v>0</v>
      </c>
      <c r="P1713" s="192">
        <f>Q1713</f>
        <v>0</v>
      </c>
      <c r="Q1713" s="21">
        <f>IF(ISERROR(J1713),0,J1713)</f>
        <v>0</v>
      </c>
    </row>
    <row r="1714" spans="6:17" x14ac:dyDescent="0.2">
      <c r="F1714" s="1"/>
      <c r="G1714" s="507"/>
      <c r="H1714" s="147"/>
      <c r="I1714" s="1"/>
      <c r="J1714" s="1"/>
      <c r="K1714" s="193"/>
      <c r="L1714" s="1"/>
      <c r="M1714" s="1"/>
      <c r="N1714" s="193"/>
      <c r="O1714" s="192"/>
      <c r="P1714" s="8"/>
      <c r="Q1714" s="21"/>
    </row>
    <row r="1715" spans="6:17" x14ac:dyDescent="0.2">
      <c r="F1715" s="1"/>
      <c r="G1715" s="507"/>
      <c r="H1715" s="15" t="e">
        <v>#N/A</v>
      </c>
      <c r="I1715" s="1"/>
      <c r="J1715" s="15" t="e">
        <v>#N/A</v>
      </c>
      <c r="K1715" s="193" t="e">
        <f>J1715/L1715</f>
        <v>#N/A</v>
      </c>
      <c r="L1715" s="508" t="s">
        <v>278</v>
      </c>
      <c r="M1715" s="508"/>
      <c r="N1715" s="193">
        <f>IF(ISERROR(K1715),0,K1715)</f>
        <v>0</v>
      </c>
      <c r="O1715" s="35">
        <f>IF(N1715&lt;0.00001,O1713,N1715)</f>
        <v>0</v>
      </c>
      <c r="P1715" s="192">
        <f>IF(Q1715&lt;0.00001,P1713,Q1715)</f>
        <v>0</v>
      </c>
      <c r="Q1715" s="21">
        <f>IF(ISERROR(J1715),0,J1715)</f>
        <v>0</v>
      </c>
    </row>
    <row r="1716" spans="6:17" x14ac:dyDescent="0.2">
      <c r="F1716" s="1"/>
      <c r="G1716" s="507"/>
      <c r="H1716" s="147"/>
      <c r="I1716" s="1"/>
      <c r="J1716" s="1"/>
      <c r="K1716" s="193"/>
      <c r="L1716" s="1"/>
      <c r="M1716" s="1"/>
      <c r="N1716" s="193"/>
      <c r="O1716" s="192"/>
      <c r="P1716" s="8"/>
      <c r="Q1716" s="21"/>
    </row>
    <row r="1717" spans="6:17" x14ac:dyDescent="0.2">
      <c r="F1717" s="1"/>
      <c r="G1717" s="507"/>
      <c r="H1717" s="15" t="e">
        <v>#N/A</v>
      </c>
      <c r="I1717" s="1"/>
      <c r="J1717" s="15" t="e">
        <v>#N/A</v>
      </c>
      <c r="K1717" s="193" t="e">
        <f>J1717/L1717</f>
        <v>#N/A</v>
      </c>
      <c r="L1717" s="508" t="s">
        <v>278</v>
      </c>
      <c r="M1717" s="508"/>
      <c r="N1717" s="193">
        <f>IF(ISERROR(K1717),0,K1717)</f>
        <v>0</v>
      </c>
      <c r="O1717" s="192">
        <f>IF(N1717&lt;0.00001,O1715,N1717)</f>
        <v>0</v>
      </c>
      <c r="P1717" s="192">
        <f>IF(Q1717&lt;0.00001,P1715,Q1717)</f>
        <v>0</v>
      </c>
      <c r="Q1717" s="21">
        <f>IF(ISERROR(J1717),0,J1717)</f>
        <v>0</v>
      </c>
    </row>
    <row r="1718" spans="6:17" x14ac:dyDescent="0.2">
      <c r="F1718" s="1"/>
      <c r="G1718" s="507"/>
      <c r="H1718" s="147"/>
      <c r="I1718" s="1"/>
      <c r="J1718" s="1"/>
      <c r="K1718" s="193"/>
      <c r="L1718" s="1"/>
      <c r="M1718" s="1"/>
      <c r="N1718" s="193"/>
      <c r="O1718" s="35"/>
      <c r="P1718" s="8"/>
      <c r="Q1718" s="21"/>
    </row>
    <row r="1719" spans="6:17" x14ac:dyDescent="0.2">
      <c r="F1719" s="1"/>
      <c r="G1719" s="507"/>
      <c r="H1719" s="15" t="e">
        <v>#N/A</v>
      </c>
      <c r="I1719" s="1"/>
      <c r="J1719" s="15" t="e">
        <v>#N/A</v>
      </c>
      <c r="K1719" s="193" t="e">
        <f>J1719/L1719</f>
        <v>#N/A</v>
      </c>
      <c r="L1719" s="508" t="s">
        <v>278</v>
      </c>
      <c r="M1719" s="508"/>
      <c r="N1719" s="193">
        <f>IF(ISERROR(K1719),0,K1719)</f>
        <v>0</v>
      </c>
      <c r="O1719" s="192">
        <f>IF(N1719&lt;0.00001,O1717,N1719)</f>
        <v>0</v>
      </c>
      <c r="P1719" s="192">
        <f>IF(Q1719&lt;0.00001,P1717,Q1719)</f>
        <v>0</v>
      </c>
      <c r="Q1719" s="21">
        <f>IF(ISERROR(J1719),0,J1719)</f>
        <v>0</v>
      </c>
    </row>
    <row r="1720" spans="6:17" x14ac:dyDescent="0.2">
      <c r="F1720" s="1"/>
      <c r="G1720" s="507"/>
      <c r="H1720" s="14"/>
      <c r="I1720" s="1"/>
      <c r="J1720" s="147"/>
      <c r="K1720" s="193"/>
      <c r="L1720" s="1"/>
      <c r="M1720" s="1"/>
      <c r="N1720" s="193"/>
      <c r="O1720" s="192"/>
      <c r="P1720" s="8"/>
      <c r="Q1720" s="21"/>
    </row>
    <row r="1721" spans="6:17" x14ac:dyDescent="0.2">
      <c r="F1721" s="1"/>
      <c r="G1721" s="507"/>
      <c r="H1721" s="15" t="e">
        <v>#N/A</v>
      </c>
      <c r="I1721" s="1"/>
      <c r="J1721" s="15" t="e">
        <v>#N/A</v>
      </c>
      <c r="K1721" s="193" t="e">
        <f>J1721/L1721</f>
        <v>#N/A</v>
      </c>
      <c r="L1721" s="508" t="s">
        <v>278</v>
      </c>
      <c r="M1721" s="508"/>
      <c r="N1721" s="193">
        <f>IF(ISERROR(K1721),0,K1721)</f>
        <v>0</v>
      </c>
      <c r="O1721" s="35">
        <f>IF(N1721&lt;0.00001,O1719,N1721)</f>
        <v>0</v>
      </c>
      <c r="P1721" s="192">
        <f>IF(Q1721&lt;0.00001,P1719,Q1721)</f>
        <v>0</v>
      </c>
      <c r="Q1721" s="21">
        <f>IF(ISERROR(J1721),0,J1721)</f>
        <v>0</v>
      </c>
    </row>
    <row r="1722" spans="6:17" x14ac:dyDescent="0.2">
      <c r="F1722" s="1"/>
      <c r="G1722" s="507"/>
      <c r="H1722" s="14"/>
      <c r="I1722" s="1"/>
      <c r="J1722" s="147"/>
      <c r="K1722" s="193"/>
      <c r="L1722" s="1"/>
      <c r="M1722" s="1"/>
      <c r="N1722" s="193"/>
      <c r="O1722" s="192"/>
      <c r="P1722" s="1"/>
      <c r="Q1722" s="21"/>
    </row>
    <row r="1723" spans="6:17" x14ac:dyDescent="0.2">
      <c r="F1723" s="1"/>
      <c r="G1723" s="507"/>
      <c r="H1723" s="15" t="e">
        <v>#N/A</v>
      </c>
      <c r="I1723" s="1"/>
      <c r="J1723" s="15" t="e">
        <v>#N/A</v>
      </c>
      <c r="K1723" s="193" t="e">
        <f>J1723/L1723</f>
        <v>#N/A</v>
      </c>
      <c r="L1723" s="508" t="s">
        <v>278</v>
      </c>
      <c r="M1723" s="508"/>
      <c r="N1723" s="193">
        <f>IF(ISERROR(K1723),0,K1723)</f>
        <v>0</v>
      </c>
      <c r="O1723" s="192">
        <f>IF(N1723&lt;0.00001,O1721,N1723)</f>
        <v>0</v>
      </c>
      <c r="P1723" s="192">
        <f>IF(Q1723&lt;0.00001,P1721,Q1723)</f>
        <v>0</v>
      </c>
      <c r="Q1723" s="21">
        <f>IF(ISERROR(J1723),0,J1723)</f>
        <v>0</v>
      </c>
    </row>
    <row r="1724" spans="6:17" x14ac:dyDescent="0.2">
      <c r="F1724" s="1"/>
      <c r="G1724" s="507"/>
      <c r="H1724" s="14"/>
      <c r="I1724" s="1"/>
      <c r="J1724" s="147"/>
      <c r="K1724" s="193"/>
      <c r="L1724" s="1"/>
      <c r="M1724" s="1"/>
      <c r="N1724" s="193"/>
      <c r="O1724" s="35"/>
      <c r="P1724" s="1"/>
      <c r="Q1724" s="21"/>
    </row>
    <row r="1725" spans="6:17" x14ac:dyDescent="0.2">
      <c r="F1725" s="1"/>
      <c r="G1725" s="507"/>
      <c r="H1725" s="15" t="e">
        <v>#N/A</v>
      </c>
      <c r="I1725" s="1"/>
      <c r="J1725" s="15" t="e">
        <v>#N/A</v>
      </c>
      <c r="K1725" s="193" t="e">
        <f>J1725/L1725</f>
        <v>#N/A</v>
      </c>
      <c r="L1725" s="508" t="s">
        <v>278</v>
      </c>
      <c r="M1725" s="508"/>
      <c r="N1725" s="193">
        <f>IF(ISERROR(K1725),0,K1725)</f>
        <v>0</v>
      </c>
      <c r="O1725" s="192">
        <f>IF(N1725&lt;0.00001,O1723,N1725)</f>
        <v>0</v>
      </c>
      <c r="P1725" s="192">
        <f>IF(Q1725&lt;0.00001,P1723,Q1725)</f>
        <v>0</v>
      </c>
      <c r="Q1725" s="21">
        <f>IF(ISERROR(J1725),0,J1725)</f>
        <v>0</v>
      </c>
    </row>
    <row r="1726" spans="6:17" x14ac:dyDescent="0.2">
      <c r="F1726" s="1"/>
      <c r="G1726" s="507"/>
      <c r="H1726" s="14"/>
      <c r="I1726" s="1"/>
      <c r="J1726" s="147"/>
      <c r="K1726" s="193"/>
      <c r="L1726" s="1"/>
      <c r="M1726" s="1"/>
      <c r="N1726" s="193"/>
      <c r="O1726" s="192"/>
      <c r="P1726" s="1"/>
      <c r="Q1726" s="21"/>
    </row>
    <row r="1727" spans="6:17" x14ac:dyDescent="0.2">
      <c r="F1727" s="1"/>
      <c r="G1727" s="507"/>
      <c r="H1727" s="15" t="e">
        <v>#N/A</v>
      </c>
      <c r="I1727" s="1"/>
      <c r="J1727" s="15" t="e">
        <v>#N/A</v>
      </c>
      <c r="K1727" s="193" t="e">
        <f>J1727/L1727</f>
        <v>#N/A</v>
      </c>
      <c r="L1727" s="508" t="s">
        <v>278</v>
      </c>
      <c r="M1727" s="508"/>
      <c r="N1727" s="193">
        <f>IF(ISERROR(K1727),0,K1727)</f>
        <v>0</v>
      </c>
      <c r="O1727" s="35">
        <f>IF(N1727&lt;0.00001,O1725,N1727)</f>
        <v>0</v>
      </c>
      <c r="P1727" s="192">
        <f>IF(Q1727&lt;0.00001,P1725,Q1727)</f>
        <v>0</v>
      </c>
      <c r="Q1727" s="21">
        <f>IF(ISERROR(J1727),0,J1727)</f>
        <v>0</v>
      </c>
    </row>
    <row r="1728" spans="6:17" x14ac:dyDescent="0.2">
      <c r="F1728" s="1"/>
      <c r="G1728" s="507"/>
      <c r="H1728" s="14"/>
      <c r="I1728" s="1"/>
      <c r="J1728" s="147"/>
      <c r="K1728" s="193"/>
      <c r="L1728" s="1"/>
      <c r="M1728" s="1"/>
      <c r="N1728" s="193"/>
      <c r="O1728" s="192"/>
      <c r="P1728" s="1"/>
      <c r="Q1728" s="21"/>
    </row>
    <row r="1729" spans="6:17" x14ac:dyDescent="0.2">
      <c r="F1729" s="1"/>
      <c r="G1729" s="507"/>
      <c r="H1729" s="15" t="e">
        <v>#N/A</v>
      </c>
      <c r="I1729" s="1"/>
      <c r="J1729" s="15" t="e">
        <v>#N/A</v>
      </c>
      <c r="K1729" s="193" t="e">
        <f>J1729/L1729</f>
        <v>#N/A</v>
      </c>
      <c r="L1729" s="508" t="s">
        <v>278</v>
      </c>
      <c r="M1729" s="508"/>
      <c r="N1729" s="193">
        <f>IF(ISERROR(K1729),0,K1729)</f>
        <v>0</v>
      </c>
      <c r="O1729" s="192">
        <f>IF(N1729&lt;0.00001,O1727,N1729)</f>
        <v>0</v>
      </c>
      <c r="P1729" s="192">
        <f>IF(Q1729&lt;0.00001,P1727,Q1729)</f>
        <v>0</v>
      </c>
      <c r="Q1729" s="21">
        <f>IF(ISERROR(J1729),0,J1729)</f>
        <v>0</v>
      </c>
    </row>
    <row r="1730" spans="6:17" x14ac:dyDescent="0.2">
      <c r="F1730" s="1"/>
      <c r="G1730" s="507"/>
      <c r="H1730" s="14"/>
      <c r="I1730" s="1"/>
      <c r="J1730" s="147"/>
      <c r="K1730" s="193"/>
      <c r="L1730" s="1"/>
      <c r="M1730" s="1"/>
      <c r="N1730" s="193"/>
      <c r="O1730" s="35"/>
      <c r="P1730" s="1"/>
      <c r="Q1730" s="21"/>
    </row>
    <row r="1731" spans="6:17" x14ac:dyDescent="0.2">
      <c r="F1731" s="1"/>
      <c r="G1731" s="507"/>
      <c r="H1731" s="15" t="e">
        <v>#N/A</v>
      </c>
      <c r="I1731" s="1"/>
      <c r="J1731" s="15" t="e">
        <v>#N/A</v>
      </c>
      <c r="K1731" s="193" t="e">
        <f>J1731/L1731</f>
        <v>#N/A</v>
      </c>
      <c r="L1731" s="508" t="s">
        <v>278</v>
      </c>
      <c r="M1731" s="508"/>
      <c r="N1731" s="193">
        <f>IF(ISERROR(K1731),0,K1731)</f>
        <v>0</v>
      </c>
      <c r="O1731" s="192">
        <f>IF(N1731&lt;0.00001,O1729,N1731)</f>
        <v>0</v>
      </c>
      <c r="P1731" s="192">
        <f>IF(Q1731&lt;0.00001,P1729,Q1731)</f>
        <v>0</v>
      </c>
      <c r="Q1731" s="21">
        <f>IF(ISERROR(J1731),0,J1731)</f>
        <v>0</v>
      </c>
    </row>
    <row r="1732" spans="6:17" x14ac:dyDescent="0.2">
      <c r="F1732" s="1"/>
      <c r="G1732" s="1"/>
      <c r="H1732" s="14"/>
      <c r="I1732" s="1"/>
      <c r="J1732" s="147"/>
      <c r="K1732" s="1"/>
      <c r="L1732" s="1"/>
      <c r="M1732" s="1"/>
      <c r="N1732" s="193"/>
      <c r="O1732" s="193"/>
      <c r="P1732" s="1"/>
    </row>
    <row r="1733" spans="6:17" x14ac:dyDescent="0.2">
      <c r="F1733" s="1"/>
      <c r="G1733" s="231" t="s">
        <v>275</v>
      </c>
      <c r="H1733" s="179" t="e">
        <f>VLOOKUP(G1700,Data!$A$3:$BE$35,10,FALSE)</f>
        <v>#VALUE!</v>
      </c>
      <c r="I1733" s="232" t="s">
        <v>274</v>
      </c>
      <c r="J1733" s="181">
        <f>VLOOKUP(G1700,Data!$A$3:$BE$35,14,FALSE)</f>
        <v>0</v>
      </c>
      <c r="K1733" s="1"/>
      <c r="L1733" s="321"/>
      <c r="M1733" s="321"/>
      <c r="N1733" s="321"/>
      <c r="O1733" s="321"/>
      <c r="P1733" s="1"/>
    </row>
    <row r="1734" spans="6:17" x14ac:dyDescent="0.2">
      <c r="F1734" s="1"/>
      <c r="G1734" s="1"/>
      <c r="H1734" s="1"/>
      <c r="I1734" s="1"/>
      <c r="J1734" s="147"/>
      <c r="K1734" s="1"/>
      <c r="L1734" s="1"/>
      <c r="M1734" s="1"/>
      <c r="N1734" s="1"/>
      <c r="O1734" s="1"/>
      <c r="P1734" s="1"/>
    </row>
    <row r="1735" spans="6:17" x14ac:dyDescent="0.2">
      <c r="F1735" s="1"/>
      <c r="G1735" s="1"/>
      <c r="H1735" s="1"/>
      <c r="I1735" s="1"/>
      <c r="J1735" s="147"/>
      <c r="K1735" s="1"/>
      <c r="L1735" s="1"/>
      <c r="M1735" s="1"/>
      <c r="N1735" s="1"/>
      <c r="O1735" s="1"/>
      <c r="P1735" s="1"/>
    </row>
    <row r="1736" spans="6:17" x14ac:dyDescent="0.2">
      <c r="F1736" s="1"/>
      <c r="G1736" s="1"/>
      <c r="H1736" s="14"/>
      <c r="I1736" s="1"/>
      <c r="J1736" s="1"/>
      <c r="K1736" s="1"/>
      <c r="L1736" s="1"/>
      <c r="M1736" s="1"/>
      <c r="N1736" s="1"/>
      <c r="O1736" s="1"/>
      <c r="P1736" s="1"/>
    </row>
    <row r="1737" spans="6:17" ht="14.25" x14ac:dyDescent="0.2">
      <c r="F1737" s="1"/>
      <c r="G1737" s="1"/>
      <c r="H1737" s="35">
        <f>P1731</f>
        <v>0</v>
      </c>
      <c r="I1737" s="6" t="s">
        <v>109</v>
      </c>
      <c r="J1737" s="187">
        <f ca="1">TODAY()</f>
        <v>42845</v>
      </c>
      <c r="K1737" s="505" t="e">
        <f>VLOOKUP(G1700,Data!$A$3:$BE$35,53,FALSE)</f>
        <v>#DIV/0!</v>
      </c>
      <c r="L1737" s="506"/>
      <c r="M1737" s="506"/>
      <c r="N1737" s="8"/>
      <c r="O1737" s="1"/>
      <c r="P1737" s="1"/>
    </row>
    <row r="1738" spans="6:17" ht="14.25" x14ac:dyDescent="0.2">
      <c r="F1738" s="1"/>
      <c r="G1738" s="1"/>
      <c r="H1738" s="1"/>
      <c r="I1738" s="1"/>
      <c r="J1738" s="187"/>
      <c r="K1738" s="138" t="e">
        <f>K1737</f>
        <v>#DIV/0!</v>
      </c>
      <c r="L1738" s="1"/>
      <c r="M1738" s="1"/>
      <c r="N1738" s="8"/>
      <c r="O1738" s="1"/>
      <c r="P1738" s="1"/>
    </row>
    <row r="1739" spans="6:17" ht="14.25" x14ac:dyDescent="0.2">
      <c r="F1739" s="1"/>
      <c r="G1739" s="1"/>
      <c r="H1739" s="305">
        <f>O1731</f>
        <v>0</v>
      </c>
      <c r="I1739" s="6" t="s">
        <v>101</v>
      </c>
      <c r="J1739" s="187">
        <f ca="1">TODAY()</f>
        <v>42845</v>
      </c>
      <c r="K1739" s="510" t="str">
        <f>VLOOKUP(H1739,$AV$8:$AW$311,2,TRUE)</f>
        <v>(no data)</v>
      </c>
      <c r="L1739" s="510"/>
      <c r="M1739" s="510"/>
      <c r="N1739" s="8"/>
      <c r="O1739" s="6"/>
      <c r="P1739" s="1"/>
    </row>
    <row r="1740" spans="6:17" x14ac:dyDescent="0.2">
      <c r="F1740" s="1"/>
      <c r="G1740" s="6"/>
      <c r="H1740" s="1"/>
      <c r="I1740" s="1"/>
      <c r="J1740" s="1"/>
      <c r="K1740" s="1"/>
      <c r="L1740" s="1"/>
      <c r="M1740" s="1"/>
      <c r="N1740" s="1"/>
      <c r="O1740" s="35"/>
      <c r="P1740" s="1"/>
    </row>
    <row r="1741" spans="6:17" x14ac:dyDescent="0.2">
      <c r="F1741" s="1"/>
      <c r="G1741" s="1"/>
      <c r="H1741" s="1"/>
      <c r="I1741" s="1"/>
      <c r="J1741" s="1"/>
      <c r="K1741" s="1"/>
      <c r="L1741" s="1"/>
      <c r="M1741" s="1"/>
      <c r="N1741" s="1"/>
      <c r="O1741" s="6"/>
      <c r="P1741" s="1"/>
    </row>
    <row r="1743" spans="6:17" x14ac:dyDescent="0.2">
      <c r="F1743" s="1"/>
      <c r="G1743" s="12"/>
      <c r="H1743" s="1"/>
      <c r="I1743" s="1"/>
      <c r="J1743" s="1"/>
      <c r="K1743" s="1"/>
      <c r="L1743" s="1"/>
      <c r="M1743" s="1"/>
      <c r="N1743" s="1"/>
      <c r="O1743" s="1"/>
      <c r="P1743" s="8"/>
    </row>
    <row r="1744" spans="6:17" x14ac:dyDescent="0.2">
      <c r="F1744" s="1"/>
      <c r="G1744" s="12"/>
      <c r="H1744" s="1"/>
      <c r="I1744" s="1"/>
      <c r="J1744" s="1"/>
      <c r="K1744" s="1"/>
      <c r="L1744" s="1"/>
      <c r="M1744" s="1"/>
      <c r="N1744" s="1"/>
      <c r="O1744" s="1"/>
      <c r="P1744" s="8"/>
    </row>
    <row r="1745" spans="6:16" x14ac:dyDescent="0.2">
      <c r="F1745" s="1"/>
      <c r="G1745" s="456" t="str">
        <f>Data!BE33</f>
        <v>Result 14 - Please describe the intended result…</v>
      </c>
      <c r="H1745" s="456"/>
      <c r="I1745" s="456"/>
      <c r="J1745" s="456"/>
      <c r="K1745" s="456"/>
      <c r="L1745" s="456"/>
      <c r="M1745" s="456"/>
      <c r="N1745" s="456"/>
      <c r="O1745" s="456"/>
      <c r="P1745" s="8"/>
    </row>
    <row r="1746" spans="6:16" x14ac:dyDescent="0.2">
      <c r="F1746" s="1"/>
      <c r="G1746" s="456"/>
      <c r="H1746" s="456"/>
      <c r="I1746" s="456"/>
      <c r="J1746" s="456"/>
      <c r="K1746" s="456"/>
      <c r="L1746" s="456"/>
      <c r="M1746" s="456"/>
      <c r="N1746" s="456"/>
      <c r="O1746" s="456"/>
      <c r="P1746" s="8"/>
    </row>
    <row r="1747" spans="6:16" x14ac:dyDescent="0.2">
      <c r="F1747" s="1"/>
      <c r="G1747" s="456"/>
      <c r="H1747" s="456"/>
      <c r="I1747" s="456"/>
      <c r="J1747" s="456"/>
      <c r="K1747" s="456"/>
      <c r="L1747" s="456"/>
      <c r="M1747" s="456"/>
      <c r="N1747" s="456"/>
      <c r="O1747" s="456"/>
      <c r="P1747" s="8"/>
    </row>
    <row r="1748" spans="6:16" x14ac:dyDescent="0.2">
      <c r="F1748" s="1"/>
      <c r="G1748" s="1"/>
      <c r="H1748" s="1"/>
      <c r="I1748" s="1"/>
      <c r="J1748" s="1"/>
      <c r="K1748" s="1"/>
      <c r="L1748" s="1"/>
      <c r="M1748" s="1"/>
      <c r="N1748" s="1"/>
      <c r="O1748" s="1"/>
      <c r="P1748" s="8"/>
    </row>
    <row r="1749" spans="6:16" x14ac:dyDescent="0.2">
      <c r="F1749" s="1"/>
      <c r="G1749" s="100" t="s">
        <v>215</v>
      </c>
      <c r="H1749" s="491" t="str">
        <f>VLOOKUP(G1749,Data!$A$3:$B$35,2,FALSE)</f>
        <v>please provide a definition of the indicator…</v>
      </c>
      <c r="I1749" s="491"/>
      <c r="J1749" s="491"/>
      <c r="K1749" s="491"/>
      <c r="L1749" s="491"/>
      <c r="M1749" s="491"/>
      <c r="N1749" s="491"/>
      <c r="O1749" s="491"/>
      <c r="P1749" s="8"/>
    </row>
    <row r="1750" spans="6:16" x14ac:dyDescent="0.2">
      <c r="F1750" s="1"/>
      <c r="G1750" s="6"/>
      <c r="H1750" s="1"/>
      <c r="I1750" s="14"/>
      <c r="J1750" s="1"/>
      <c r="K1750" s="1"/>
      <c r="L1750" s="1"/>
      <c r="M1750" s="4"/>
      <c r="N1750" s="148"/>
      <c r="O1750" s="148"/>
      <c r="P1750" s="8"/>
    </row>
    <row r="1751" spans="6:16" x14ac:dyDescent="0.2">
      <c r="F1751" s="1"/>
      <c r="G1751" s="6"/>
      <c r="H1751" s="1" t="s">
        <v>223</v>
      </c>
      <c r="I1751" s="185">
        <f>VLOOKUP(G1749,Data!$A$3:$BE$35,18,FALSE)</f>
        <v>0</v>
      </c>
      <c r="J1751" s="1"/>
      <c r="K1751" s="1"/>
      <c r="L1751" s="6"/>
      <c r="M1751" s="4"/>
      <c r="N1751" s="148"/>
      <c r="O1751" s="148"/>
      <c r="P1751" s="8"/>
    </row>
    <row r="1752" spans="6:16" x14ac:dyDescent="0.2">
      <c r="F1752" s="1"/>
      <c r="G1752" s="6"/>
      <c r="H1752" s="1"/>
      <c r="I1752" s="14"/>
      <c r="J1752" s="1"/>
      <c r="K1752" s="1"/>
      <c r="L1752" s="1"/>
      <c r="M1752" s="1"/>
      <c r="N1752" s="147"/>
      <c r="O1752" s="147"/>
      <c r="P1752" s="8"/>
    </row>
    <row r="1753" spans="6:16" x14ac:dyDescent="0.2">
      <c r="F1753" s="1"/>
      <c r="G1753" s="6"/>
      <c r="H1753" s="1" t="s">
        <v>224</v>
      </c>
      <c r="I1753" s="14"/>
      <c r="J1753" s="156" t="str">
        <f>VLOOKUP(G1749,Data!$A$3:$BE$35,20,FALSE)</f>
        <v>Please Select</v>
      </c>
      <c r="K1753" s="1"/>
      <c r="L1753" s="1"/>
      <c r="M1753" s="321"/>
      <c r="N1753" s="321"/>
      <c r="O1753" s="147"/>
      <c r="P1753" s="8"/>
    </row>
    <row r="1754" spans="6:16" x14ac:dyDescent="0.2">
      <c r="F1754" s="1"/>
      <c r="G1754" s="6"/>
      <c r="H1754" s="1"/>
      <c r="I1754" s="14"/>
      <c r="J1754" s="1"/>
      <c r="K1754" s="1"/>
      <c r="L1754" s="1"/>
      <c r="M1754" s="1"/>
      <c r="N1754" s="147"/>
      <c r="O1754" s="147"/>
      <c r="P1754" s="8"/>
    </row>
    <row r="1755" spans="6:16" x14ac:dyDescent="0.2">
      <c r="F1755" s="1"/>
      <c r="G1755" s="6"/>
      <c r="H1755" s="1" t="s">
        <v>269</v>
      </c>
      <c r="I1755" s="1"/>
      <c r="J1755" s="1"/>
      <c r="K1755" s="185">
        <f>VLOOKUP(G1749,Data!$A$3:$BE$35,19,FALSE)</f>
        <v>0</v>
      </c>
      <c r="L1755" s="1"/>
      <c r="M1755" s="1"/>
      <c r="N1755" s="147"/>
      <c r="O1755" s="147"/>
      <c r="P1755" s="8"/>
    </row>
    <row r="1756" spans="6:16" x14ac:dyDescent="0.2">
      <c r="F1756" s="1"/>
      <c r="G1756" s="6"/>
      <c r="H1756" s="1"/>
      <c r="I1756" s="14"/>
      <c r="J1756" s="1"/>
      <c r="K1756" s="1"/>
      <c r="L1756" s="1"/>
      <c r="M1756" s="1"/>
      <c r="N1756" s="147"/>
      <c r="O1756" s="147"/>
      <c r="P1756" s="8"/>
    </row>
    <row r="1757" spans="6:16" x14ac:dyDescent="0.2">
      <c r="F1757" s="1"/>
      <c r="G1757" s="6"/>
      <c r="H1757" s="1" t="s">
        <v>272</v>
      </c>
      <c r="I1757" s="14"/>
      <c r="J1757" s="29" t="s">
        <v>190</v>
      </c>
      <c r="K1757" s="1"/>
      <c r="L1757" s="1"/>
      <c r="M1757" s="1"/>
      <c r="N1757" s="147"/>
      <c r="O1757" s="147"/>
      <c r="P1757" s="8"/>
    </row>
    <row r="1758" spans="6:16" x14ac:dyDescent="0.2">
      <c r="F1758" s="1"/>
      <c r="G1758" s="6"/>
      <c r="H1758" s="182" t="s">
        <v>14</v>
      </c>
      <c r="I1758" s="180"/>
      <c r="J1758" s="182" t="s">
        <v>276</v>
      </c>
      <c r="K1758" s="12"/>
      <c r="L1758" s="503" t="s">
        <v>277</v>
      </c>
      <c r="M1758" s="503"/>
      <c r="N1758" s="147"/>
      <c r="O1758" s="147"/>
      <c r="P1758" s="8"/>
    </row>
    <row r="1759" spans="6:16" x14ac:dyDescent="0.2">
      <c r="F1759" s="1"/>
      <c r="G1759" s="6"/>
      <c r="H1759" s="1"/>
      <c r="I1759" s="14"/>
      <c r="J1759" s="1"/>
      <c r="K1759" s="1"/>
      <c r="L1759" s="1"/>
      <c r="M1759" s="1"/>
      <c r="N1759" s="147"/>
      <c r="O1759" s="147"/>
      <c r="P1759" s="8"/>
    </row>
    <row r="1760" spans="6:16" x14ac:dyDescent="0.2">
      <c r="F1760" s="1"/>
      <c r="G1760" s="231" t="s">
        <v>281</v>
      </c>
      <c r="H1760" s="179" t="str">
        <f>VLOOKUP(G1749,Data!$A$3:$BE$35,8,FALSE)</f>
        <v>(dd.mm.yyyy)</v>
      </c>
      <c r="I1760" s="232" t="s">
        <v>280</v>
      </c>
      <c r="J1760" s="181">
        <f>VLOOKUP(G1749,Data!$A$3:$BE$35,13,FALSE)</f>
        <v>0</v>
      </c>
      <c r="K1760" s="1"/>
      <c r="L1760" s="502" t="s">
        <v>284</v>
      </c>
      <c r="M1760" s="502"/>
      <c r="N1760" s="36"/>
      <c r="O1760" s="36"/>
      <c r="P1760" s="8"/>
    </row>
    <row r="1761" spans="6:17" x14ac:dyDescent="0.2">
      <c r="F1761" s="1"/>
      <c r="G1761" s="507" t="s">
        <v>100</v>
      </c>
      <c r="H1761" s="147"/>
      <c r="I1761" s="14"/>
      <c r="J1761" s="1"/>
      <c r="K1761" s="1"/>
      <c r="L1761" s="1"/>
      <c r="M1761" s="1"/>
      <c r="N1761" s="175"/>
      <c r="O1761" s="175"/>
      <c r="P1761" s="8"/>
    </row>
    <row r="1762" spans="6:17" x14ac:dyDescent="0.2">
      <c r="F1762" s="1"/>
      <c r="G1762" s="507"/>
      <c r="H1762" s="15" t="e">
        <v>#N/A</v>
      </c>
      <c r="I1762" s="1"/>
      <c r="J1762" s="15" t="e">
        <v>#N/A</v>
      </c>
      <c r="K1762" s="193" t="e">
        <f>J1762/L1762</f>
        <v>#N/A</v>
      </c>
      <c r="L1762" s="508" t="s">
        <v>278</v>
      </c>
      <c r="M1762" s="508"/>
      <c r="N1762" s="193">
        <f>IF(ISERROR(K1762),0,K1762)</f>
        <v>0</v>
      </c>
      <c r="O1762" s="192">
        <f>N1762</f>
        <v>0</v>
      </c>
      <c r="P1762" s="192">
        <f>Q1762</f>
        <v>0</v>
      </c>
      <c r="Q1762" s="21">
        <f>IF(ISERROR(J1762),0,J1762)</f>
        <v>0</v>
      </c>
    </row>
    <row r="1763" spans="6:17" x14ac:dyDescent="0.2">
      <c r="F1763" s="1"/>
      <c r="G1763" s="507"/>
      <c r="H1763" s="147"/>
      <c r="I1763" s="1"/>
      <c r="J1763" s="1"/>
      <c r="K1763" s="191"/>
      <c r="L1763" s="1"/>
      <c r="M1763" s="1"/>
      <c r="N1763" s="1"/>
      <c r="O1763" s="192"/>
      <c r="P1763" s="8"/>
      <c r="Q1763" s="21"/>
    </row>
    <row r="1764" spans="6:17" x14ac:dyDescent="0.2">
      <c r="F1764" s="1"/>
      <c r="G1764" s="507"/>
      <c r="H1764" s="15" t="e">
        <v>#N/A</v>
      </c>
      <c r="I1764" s="1"/>
      <c r="J1764" s="15" t="e">
        <v>#N/A</v>
      </c>
      <c r="K1764" s="193" t="e">
        <f>J1764/L1764</f>
        <v>#N/A</v>
      </c>
      <c r="L1764" s="508" t="s">
        <v>278</v>
      </c>
      <c r="M1764" s="508"/>
      <c r="N1764" s="193">
        <f>IF(ISERROR(K1764),0,K1764)</f>
        <v>0</v>
      </c>
      <c r="O1764" s="35">
        <f>IF(N1764&lt;0.00001,O1762,N1764)</f>
        <v>0</v>
      </c>
      <c r="P1764" s="192">
        <f>IF(Q1764&lt;0.00001,P1762,Q1764)</f>
        <v>0</v>
      </c>
      <c r="Q1764" s="21">
        <f>IF(ISERROR(J1764),0,J1764)</f>
        <v>0</v>
      </c>
    </row>
    <row r="1765" spans="6:17" x14ac:dyDescent="0.2">
      <c r="F1765" s="1"/>
      <c r="G1765" s="507"/>
      <c r="H1765" s="147"/>
      <c r="I1765" s="1"/>
      <c r="J1765" s="1"/>
      <c r="K1765" s="193"/>
      <c r="L1765" s="1"/>
      <c r="M1765" s="1"/>
      <c r="N1765" s="193"/>
      <c r="O1765" s="192"/>
      <c r="P1765" s="8"/>
      <c r="Q1765" s="21"/>
    </row>
    <row r="1766" spans="6:17" x14ac:dyDescent="0.2">
      <c r="F1766" s="1"/>
      <c r="G1766" s="507"/>
      <c r="H1766" s="15" t="e">
        <v>#N/A</v>
      </c>
      <c r="I1766" s="1"/>
      <c r="J1766" s="15" t="e">
        <v>#N/A</v>
      </c>
      <c r="K1766" s="193" t="e">
        <f>J1766/L1766</f>
        <v>#N/A</v>
      </c>
      <c r="L1766" s="508" t="s">
        <v>278</v>
      </c>
      <c r="M1766" s="508"/>
      <c r="N1766" s="193">
        <f>IF(ISERROR(K1766),0,K1766)</f>
        <v>0</v>
      </c>
      <c r="O1766" s="192">
        <f>IF(N1766&lt;0.00001,O1764,N1766)</f>
        <v>0</v>
      </c>
      <c r="P1766" s="192">
        <f>IF(Q1766&lt;0.00001,P1764,Q1766)</f>
        <v>0</v>
      </c>
      <c r="Q1766" s="21">
        <f>IF(ISERROR(J1766),0,J1766)</f>
        <v>0</v>
      </c>
    </row>
    <row r="1767" spans="6:17" x14ac:dyDescent="0.2">
      <c r="F1767" s="1"/>
      <c r="G1767" s="507"/>
      <c r="H1767" s="147"/>
      <c r="I1767" s="1"/>
      <c r="J1767" s="1"/>
      <c r="K1767" s="193"/>
      <c r="L1767" s="1"/>
      <c r="M1767" s="1"/>
      <c r="N1767" s="193"/>
      <c r="O1767" s="35"/>
      <c r="P1767" s="8"/>
      <c r="Q1767" s="21"/>
    </row>
    <row r="1768" spans="6:17" x14ac:dyDescent="0.2">
      <c r="F1768" s="1"/>
      <c r="G1768" s="507"/>
      <c r="H1768" s="15" t="e">
        <v>#N/A</v>
      </c>
      <c r="I1768" s="1"/>
      <c r="J1768" s="15" t="e">
        <v>#N/A</v>
      </c>
      <c r="K1768" s="193" t="e">
        <f>J1768/L1768</f>
        <v>#N/A</v>
      </c>
      <c r="L1768" s="508" t="s">
        <v>278</v>
      </c>
      <c r="M1768" s="508"/>
      <c r="N1768" s="193">
        <f>IF(ISERROR(K1768),0,K1768)</f>
        <v>0</v>
      </c>
      <c r="O1768" s="192">
        <f>IF(N1768&lt;0.00001,O1766,N1768)</f>
        <v>0</v>
      </c>
      <c r="P1768" s="192">
        <f>IF(Q1768&lt;0.00001,P1766,Q1768)</f>
        <v>0</v>
      </c>
      <c r="Q1768" s="21">
        <f>IF(ISERROR(J1768),0,J1768)</f>
        <v>0</v>
      </c>
    </row>
    <row r="1769" spans="6:17" x14ac:dyDescent="0.2">
      <c r="F1769" s="1"/>
      <c r="G1769" s="507"/>
      <c r="H1769" s="14"/>
      <c r="I1769" s="1"/>
      <c r="J1769" s="147"/>
      <c r="K1769" s="193"/>
      <c r="L1769" s="1"/>
      <c r="M1769" s="1"/>
      <c r="N1769" s="193"/>
      <c r="O1769" s="192"/>
      <c r="P1769" s="8"/>
      <c r="Q1769" s="21"/>
    </row>
    <row r="1770" spans="6:17" x14ac:dyDescent="0.2">
      <c r="F1770" s="1"/>
      <c r="G1770" s="507"/>
      <c r="H1770" s="15" t="e">
        <v>#N/A</v>
      </c>
      <c r="I1770" s="1"/>
      <c r="J1770" s="15" t="e">
        <v>#N/A</v>
      </c>
      <c r="K1770" s="193" t="e">
        <f>J1770/L1770</f>
        <v>#N/A</v>
      </c>
      <c r="L1770" s="508" t="s">
        <v>278</v>
      </c>
      <c r="M1770" s="508"/>
      <c r="N1770" s="193">
        <f>IF(ISERROR(K1770),0,K1770)</f>
        <v>0</v>
      </c>
      <c r="O1770" s="35">
        <f>IF(N1770&lt;0.00001,O1768,N1770)</f>
        <v>0</v>
      </c>
      <c r="P1770" s="192">
        <f>IF(Q1770&lt;0.00001,P1768,Q1770)</f>
        <v>0</v>
      </c>
      <c r="Q1770" s="21">
        <f>IF(ISERROR(J1770),0,J1770)</f>
        <v>0</v>
      </c>
    </row>
    <row r="1771" spans="6:17" x14ac:dyDescent="0.2">
      <c r="F1771" s="1"/>
      <c r="G1771" s="507"/>
      <c r="H1771" s="14"/>
      <c r="I1771" s="1"/>
      <c r="J1771" s="147"/>
      <c r="K1771" s="193"/>
      <c r="L1771" s="1"/>
      <c r="M1771" s="1"/>
      <c r="N1771" s="193"/>
      <c r="O1771" s="192"/>
      <c r="P1771" s="1"/>
      <c r="Q1771" s="21"/>
    </row>
    <row r="1772" spans="6:17" x14ac:dyDescent="0.2">
      <c r="F1772" s="1"/>
      <c r="G1772" s="507"/>
      <c r="H1772" s="15" t="e">
        <v>#N/A</v>
      </c>
      <c r="I1772" s="1"/>
      <c r="J1772" s="15" t="e">
        <v>#N/A</v>
      </c>
      <c r="K1772" s="193" t="e">
        <f>J1772/L1772</f>
        <v>#N/A</v>
      </c>
      <c r="L1772" s="508" t="s">
        <v>278</v>
      </c>
      <c r="M1772" s="508"/>
      <c r="N1772" s="193">
        <f>IF(ISERROR(K1772),0,K1772)</f>
        <v>0</v>
      </c>
      <c r="O1772" s="192">
        <f>IF(N1772&lt;0.00001,O1770,N1772)</f>
        <v>0</v>
      </c>
      <c r="P1772" s="192">
        <f>IF(Q1772&lt;0.00001,P1770,Q1772)</f>
        <v>0</v>
      </c>
      <c r="Q1772" s="21">
        <f>IF(ISERROR(J1772),0,J1772)</f>
        <v>0</v>
      </c>
    </row>
    <row r="1773" spans="6:17" x14ac:dyDescent="0.2">
      <c r="F1773" s="1"/>
      <c r="G1773" s="507"/>
      <c r="H1773" s="14"/>
      <c r="I1773" s="1"/>
      <c r="J1773" s="147"/>
      <c r="K1773" s="193"/>
      <c r="L1773" s="1"/>
      <c r="M1773" s="1"/>
      <c r="N1773" s="193"/>
      <c r="O1773" s="35"/>
      <c r="P1773" s="1"/>
      <c r="Q1773" s="21"/>
    </row>
    <row r="1774" spans="6:17" x14ac:dyDescent="0.2">
      <c r="F1774" s="1"/>
      <c r="G1774" s="507"/>
      <c r="H1774" s="15" t="e">
        <v>#N/A</v>
      </c>
      <c r="I1774" s="1"/>
      <c r="J1774" s="15" t="e">
        <v>#N/A</v>
      </c>
      <c r="K1774" s="193" t="e">
        <f>J1774/L1774</f>
        <v>#N/A</v>
      </c>
      <c r="L1774" s="508" t="s">
        <v>278</v>
      </c>
      <c r="M1774" s="508"/>
      <c r="N1774" s="193">
        <f>IF(ISERROR(K1774),0,K1774)</f>
        <v>0</v>
      </c>
      <c r="O1774" s="192">
        <f>IF(N1774&lt;0.00001,O1772,N1774)</f>
        <v>0</v>
      </c>
      <c r="P1774" s="192">
        <f>IF(Q1774&lt;0.00001,P1772,Q1774)</f>
        <v>0</v>
      </c>
      <c r="Q1774" s="21">
        <f>IF(ISERROR(J1774),0,J1774)</f>
        <v>0</v>
      </c>
    </row>
    <row r="1775" spans="6:17" x14ac:dyDescent="0.2">
      <c r="F1775" s="1"/>
      <c r="G1775" s="507"/>
      <c r="H1775" s="14"/>
      <c r="I1775" s="1"/>
      <c r="J1775" s="147"/>
      <c r="K1775" s="193"/>
      <c r="L1775" s="1"/>
      <c r="M1775" s="1"/>
      <c r="N1775" s="193"/>
      <c r="O1775" s="192"/>
      <c r="P1775" s="1"/>
      <c r="Q1775" s="21"/>
    </row>
    <row r="1776" spans="6:17" x14ac:dyDescent="0.2">
      <c r="F1776" s="1"/>
      <c r="G1776" s="507"/>
      <c r="H1776" s="15" t="e">
        <v>#N/A</v>
      </c>
      <c r="I1776" s="1"/>
      <c r="J1776" s="15" t="e">
        <v>#N/A</v>
      </c>
      <c r="K1776" s="193" t="e">
        <f>J1776/L1776</f>
        <v>#N/A</v>
      </c>
      <c r="L1776" s="508" t="s">
        <v>278</v>
      </c>
      <c r="M1776" s="508"/>
      <c r="N1776" s="193">
        <f>IF(ISERROR(K1776),0,K1776)</f>
        <v>0</v>
      </c>
      <c r="O1776" s="35">
        <f>IF(N1776&lt;0.00001,O1774,N1776)</f>
        <v>0</v>
      </c>
      <c r="P1776" s="192">
        <f>IF(Q1776&lt;0.00001,P1774,Q1776)</f>
        <v>0</v>
      </c>
      <c r="Q1776" s="21">
        <f>IF(ISERROR(J1776),0,J1776)</f>
        <v>0</v>
      </c>
    </row>
    <row r="1777" spans="6:17" x14ac:dyDescent="0.2">
      <c r="F1777" s="1"/>
      <c r="G1777" s="507"/>
      <c r="H1777" s="14"/>
      <c r="I1777" s="1"/>
      <c r="J1777" s="147"/>
      <c r="K1777" s="193"/>
      <c r="L1777" s="1"/>
      <c r="M1777" s="1"/>
      <c r="N1777" s="193"/>
      <c r="O1777" s="192"/>
      <c r="P1777" s="1"/>
      <c r="Q1777" s="21"/>
    </row>
    <row r="1778" spans="6:17" x14ac:dyDescent="0.2">
      <c r="F1778" s="1"/>
      <c r="G1778" s="507"/>
      <c r="H1778" s="15" t="e">
        <v>#N/A</v>
      </c>
      <c r="I1778" s="1"/>
      <c r="J1778" s="15" t="e">
        <v>#N/A</v>
      </c>
      <c r="K1778" s="193" t="e">
        <f>J1778/L1778</f>
        <v>#N/A</v>
      </c>
      <c r="L1778" s="508" t="s">
        <v>278</v>
      </c>
      <c r="M1778" s="508"/>
      <c r="N1778" s="193">
        <f>IF(ISERROR(K1778),0,K1778)</f>
        <v>0</v>
      </c>
      <c r="O1778" s="192">
        <f>IF(N1778&lt;0.00001,O1776,N1778)</f>
        <v>0</v>
      </c>
      <c r="P1778" s="192">
        <f>IF(Q1778&lt;0.00001,P1776,Q1778)</f>
        <v>0</v>
      </c>
      <c r="Q1778" s="21">
        <f>IF(ISERROR(J1778),0,J1778)</f>
        <v>0</v>
      </c>
    </row>
    <row r="1779" spans="6:17" x14ac:dyDescent="0.2">
      <c r="F1779" s="1"/>
      <c r="G1779" s="507"/>
      <c r="H1779" s="14"/>
      <c r="I1779" s="1"/>
      <c r="J1779" s="147"/>
      <c r="K1779" s="193"/>
      <c r="L1779" s="1"/>
      <c r="M1779" s="1"/>
      <c r="N1779" s="193"/>
      <c r="O1779" s="35"/>
      <c r="P1779" s="1"/>
      <c r="Q1779" s="21"/>
    </row>
    <row r="1780" spans="6:17" x14ac:dyDescent="0.2">
      <c r="F1780" s="1"/>
      <c r="G1780" s="507"/>
      <c r="H1780" s="15" t="e">
        <v>#N/A</v>
      </c>
      <c r="I1780" s="1"/>
      <c r="J1780" s="15" t="e">
        <v>#N/A</v>
      </c>
      <c r="K1780" s="193" t="e">
        <f>J1780/L1780</f>
        <v>#N/A</v>
      </c>
      <c r="L1780" s="508" t="s">
        <v>278</v>
      </c>
      <c r="M1780" s="508"/>
      <c r="N1780" s="193">
        <f>IF(ISERROR(K1780),0,K1780)</f>
        <v>0</v>
      </c>
      <c r="O1780" s="192">
        <f>IF(N1780&lt;0.00001,O1778,N1780)</f>
        <v>0</v>
      </c>
      <c r="P1780" s="192">
        <f>IF(Q1780&lt;0.00001,P1778,Q1780)</f>
        <v>0</v>
      </c>
      <c r="Q1780" s="21">
        <f>IF(ISERROR(J1780),0,J1780)</f>
        <v>0</v>
      </c>
    </row>
    <row r="1781" spans="6:17" x14ac:dyDescent="0.2">
      <c r="F1781" s="1"/>
      <c r="G1781" s="1"/>
      <c r="H1781" s="14"/>
      <c r="I1781" s="1"/>
      <c r="J1781" s="147"/>
      <c r="K1781" s="1"/>
      <c r="L1781" s="1"/>
      <c r="M1781" s="1"/>
      <c r="N1781" s="1"/>
      <c r="O1781" s="6"/>
      <c r="P1781" s="1"/>
    </row>
    <row r="1782" spans="6:17" x14ac:dyDescent="0.2">
      <c r="F1782" s="1"/>
      <c r="G1782" s="231" t="s">
        <v>275</v>
      </c>
      <c r="H1782" s="179" t="e">
        <f>VLOOKUP(G1749,Data!$A$3:$BE$35,10,FALSE)</f>
        <v>#VALUE!</v>
      </c>
      <c r="I1782" s="232" t="s">
        <v>274</v>
      </c>
      <c r="J1782" s="181">
        <f>VLOOKUP(G1749,Data!$A$3:$BE$35,14,FALSE)</f>
        <v>0</v>
      </c>
      <c r="K1782" s="1"/>
      <c r="L1782" s="321"/>
      <c r="M1782" s="321"/>
      <c r="N1782" s="321"/>
      <c r="O1782" s="321"/>
      <c r="P1782" s="1"/>
    </row>
    <row r="1783" spans="6:17" x14ac:dyDescent="0.2">
      <c r="F1783" s="1"/>
      <c r="G1783" s="1"/>
      <c r="H1783" s="1"/>
      <c r="I1783" s="1"/>
      <c r="J1783" s="147"/>
      <c r="K1783" s="1"/>
      <c r="L1783" s="1"/>
      <c r="M1783" s="1"/>
      <c r="N1783" s="1"/>
      <c r="O1783" s="1"/>
      <c r="P1783" s="1"/>
    </row>
    <row r="1784" spans="6:17" x14ac:dyDescent="0.2">
      <c r="F1784" s="1"/>
      <c r="G1784" s="1"/>
      <c r="H1784" s="1"/>
      <c r="I1784" s="1"/>
      <c r="J1784" s="147"/>
      <c r="K1784" s="1"/>
      <c r="L1784" s="1"/>
      <c r="M1784" s="1"/>
      <c r="N1784" s="1"/>
      <c r="O1784" s="1"/>
      <c r="P1784" s="1"/>
    </row>
    <row r="1785" spans="6:17" x14ac:dyDescent="0.2">
      <c r="F1785" s="1"/>
      <c r="G1785" s="1"/>
      <c r="H1785" s="14"/>
      <c r="I1785" s="1"/>
      <c r="J1785" s="1"/>
      <c r="K1785" s="1"/>
      <c r="L1785" s="1"/>
      <c r="M1785" s="1"/>
      <c r="N1785" s="1"/>
      <c r="O1785" s="1"/>
      <c r="P1785" s="1"/>
    </row>
    <row r="1786" spans="6:17" ht="14.25" x14ac:dyDescent="0.2">
      <c r="F1786" s="1"/>
      <c r="G1786" s="1"/>
      <c r="H1786" s="35">
        <f>P1780</f>
        <v>0</v>
      </c>
      <c r="I1786" s="6" t="s">
        <v>109</v>
      </c>
      <c r="J1786" s="187">
        <f ca="1">TODAY()</f>
        <v>42845</v>
      </c>
      <c r="K1786" s="505" t="e">
        <f>VLOOKUP(G1749,Data!$A$3:$BE$35,53,FALSE)</f>
        <v>#DIV/0!</v>
      </c>
      <c r="L1786" s="506"/>
      <c r="M1786" s="506"/>
      <c r="N1786" s="8"/>
      <c r="O1786" s="1"/>
      <c r="P1786" s="1"/>
    </row>
    <row r="1787" spans="6:17" ht="14.25" x14ac:dyDescent="0.2">
      <c r="F1787" s="1"/>
      <c r="G1787" s="1"/>
      <c r="H1787" s="1"/>
      <c r="I1787" s="1"/>
      <c r="J1787" s="187"/>
      <c r="K1787" s="138" t="e">
        <f>K1786</f>
        <v>#DIV/0!</v>
      </c>
      <c r="L1787" s="1"/>
      <c r="M1787" s="1"/>
      <c r="N1787" s="8"/>
      <c r="O1787" s="1"/>
      <c r="P1787" s="1"/>
    </row>
    <row r="1788" spans="6:17" ht="14.25" x14ac:dyDescent="0.2">
      <c r="F1788" s="1"/>
      <c r="G1788" s="1"/>
      <c r="H1788" s="305">
        <f>O1780</f>
        <v>0</v>
      </c>
      <c r="I1788" s="6" t="s">
        <v>101</v>
      </c>
      <c r="J1788" s="187">
        <f ca="1">TODAY()</f>
        <v>42845</v>
      </c>
      <c r="K1788" s="510" t="str">
        <f>VLOOKUP(H1788,$AV$8:$AW$311,2,TRUE)</f>
        <v>(no data)</v>
      </c>
      <c r="L1788" s="510"/>
      <c r="M1788" s="510"/>
      <c r="N1788" s="8"/>
      <c r="O1788" s="6"/>
      <c r="P1788" s="1"/>
    </row>
    <row r="1789" spans="6:17" x14ac:dyDescent="0.2">
      <c r="F1789" s="1"/>
      <c r="G1789" s="6"/>
      <c r="H1789" s="1"/>
      <c r="I1789" s="1"/>
      <c r="J1789" s="1"/>
      <c r="K1789" s="1"/>
      <c r="L1789" s="1"/>
      <c r="M1789" s="1"/>
      <c r="N1789" s="1"/>
      <c r="O1789" s="35"/>
      <c r="P1789" s="1"/>
    </row>
    <row r="1790" spans="6:17" x14ac:dyDescent="0.2">
      <c r="F1790" s="1"/>
      <c r="G1790" s="1"/>
      <c r="H1790" s="1"/>
      <c r="I1790" s="1"/>
      <c r="J1790" s="1"/>
      <c r="K1790" s="1"/>
      <c r="L1790" s="1"/>
      <c r="M1790" s="1"/>
      <c r="N1790" s="1"/>
      <c r="O1790" s="6"/>
      <c r="P1790" s="1"/>
    </row>
    <row r="1792" spans="6:17" x14ac:dyDescent="0.2">
      <c r="F1792" s="1"/>
      <c r="G1792" s="12"/>
      <c r="H1792" s="1"/>
      <c r="I1792" s="1"/>
      <c r="J1792" s="1"/>
      <c r="K1792" s="1"/>
      <c r="L1792" s="1"/>
      <c r="M1792" s="1"/>
      <c r="N1792" s="1"/>
      <c r="O1792" s="1"/>
      <c r="P1792" s="8"/>
    </row>
    <row r="1793" spans="6:16" x14ac:dyDescent="0.2">
      <c r="F1793" s="1"/>
      <c r="G1793" s="12"/>
      <c r="H1793" s="1"/>
      <c r="I1793" s="1"/>
      <c r="J1793" s="1"/>
      <c r="K1793" s="1"/>
      <c r="L1793" s="1"/>
      <c r="M1793" s="1"/>
      <c r="N1793" s="1"/>
      <c r="O1793" s="1"/>
      <c r="P1793" s="8"/>
    </row>
    <row r="1794" spans="6:16" x14ac:dyDescent="0.2">
      <c r="F1794" s="1"/>
      <c r="G1794" s="456" t="str">
        <f>Data!BE34</f>
        <v>Result 15 - Please describe the intended result…</v>
      </c>
      <c r="H1794" s="456"/>
      <c r="I1794" s="456"/>
      <c r="J1794" s="456"/>
      <c r="K1794" s="456"/>
      <c r="L1794" s="456"/>
      <c r="M1794" s="456"/>
      <c r="N1794" s="456"/>
      <c r="O1794" s="456"/>
      <c r="P1794" s="8"/>
    </row>
    <row r="1795" spans="6:16" x14ac:dyDescent="0.2">
      <c r="F1795" s="1"/>
      <c r="G1795" s="456"/>
      <c r="H1795" s="456"/>
      <c r="I1795" s="456"/>
      <c r="J1795" s="456"/>
      <c r="K1795" s="456"/>
      <c r="L1795" s="456"/>
      <c r="M1795" s="456"/>
      <c r="N1795" s="456"/>
      <c r="O1795" s="456"/>
      <c r="P1795" s="8"/>
    </row>
    <row r="1796" spans="6:16" x14ac:dyDescent="0.2">
      <c r="F1796" s="1"/>
      <c r="G1796" s="456"/>
      <c r="H1796" s="456"/>
      <c r="I1796" s="456"/>
      <c r="J1796" s="456"/>
      <c r="K1796" s="456"/>
      <c r="L1796" s="456"/>
      <c r="M1796" s="456"/>
      <c r="N1796" s="456"/>
      <c r="O1796" s="456"/>
      <c r="P1796" s="8"/>
    </row>
    <row r="1797" spans="6:16" x14ac:dyDescent="0.2">
      <c r="F1797" s="1"/>
      <c r="G1797" s="1"/>
      <c r="H1797" s="1"/>
      <c r="I1797" s="1"/>
      <c r="J1797" s="1"/>
      <c r="K1797" s="1"/>
      <c r="L1797" s="1"/>
      <c r="M1797" s="1"/>
      <c r="N1797" s="1"/>
      <c r="O1797" s="1"/>
      <c r="P1797" s="8"/>
    </row>
    <row r="1798" spans="6:16" x14ac:dyDescent="0.2">
      <c r="F1798" s="1"/>
      <c r="G1798" s="100" t="s">
        <v>213</v>
      </c>
      <c r="H1798" s="491" t="str">
        <f>VLOOKUP(G1798,Data!$A$3:$B$35,2,FALSE)</f>
        <v>please provide a definition of the indicator…</v>
      </c>
      <c r="I1798" s="491"/>
      <c r="J1798" s="491"/>
      <c r="K1798" s="491"/>
      <c r="L1798" s="491"/>
      <c r="M1798" s="491"/>
      <c r="N1798" s="491"/>
      <c r="O1798" s="491"/>
      <c r="P1798" s="8"/>
    </row>
    <row r="1799" spans="6:16" x14ac:dyDescent="0.2">
      <c r="F1799" s="1"/>
      <c r="G1799" s="6"/>
      <c r="H1799" s="1"/>
      <c r="I1799" s="14"/>
      <c r="J1799" s="1"/>
      <c r="K1799" s="1"/>
      <c r="L1799" s="1"/>
      <c r="M1799" s="4"/>
      <c r="N1799" s="148"/>
      <c r="O1799" s="148"/>
      <c r="P1799" s="8"/>
    </row>
    <row r="1800" spans="6:16" x14ac:dyDescent="0.2">
      <c r="F1800" s="1"/>
      <c r="G1800" s="6"/>
      <c r="H1800" s="1" t="s">
        <v>223</v>
      </c>
      <c r="I1800" s="185">
        <f>VLOOKUP(G1798,Data!$A$3:$BE$35,18,FALSE)</f>
        <v>0</v>
      </c>
      <c r="J1800" s="1"/>
      <c r="K1800" s="1"/>
      <c r="L1800" s="6"/>
      <c r="M1800" s="4"/>
      <c r="N1800" s="148"/>
      <c r="O1800" s="148"/>
      <c r="P1800" s="8"/>
    </row>
    <row r="1801" spans="6:16" x14ac:dyDescent="0.2">
      <c r="F1801" s="1"/>
      <c r="G1801" s="6"/>
      <c r="H1801" s="1"/>
      <c r="I1801" s="14"/>
      <c r="J1801" s="1"/>
      <c r="K1801" s="1"/>
      <c r="L1801" s="1"/>
      <c r="M1801" s="1"/>
      <c r="N1801" s="147"/>
      <c r="O1801" s="147"/>
      <c r="P1801" s="8"/>
    </row>
    <row r="1802" spans="6:16" x14ac:dyDescent="0.2">
      <c r="F1802" s="1"/>
      <c r="G1802" s="6"/>
      <c r="H1802" s="1" t="s">
        <v>224</v>
      </c>
      <c r="I1802" s="14"/>
      <c r="J1802" s="156" t="str">
        <f>VLOOKUP(G1798,Data!$A$3:$BE$35,20,FALSE)</f>
        <v>Please Select</v>
      </c>
      <c r="K1802" s="1"/>
      <c r="L1802" s="1"/>
      <c r="M1802" s="321"/>
      <c r="N1802" s="321"/>
      <c r="O1802" s="147"/>
      <c r="P1802" s="8"/>
    </row>
    <row r="1803" spans="6:16" x14ac:dyDescent="0.2">
      <c r="F1803" s="1"/>
      <c r="G1803" s="6"/>
      <c r="H1803" s="1"/>
      <c r="I1803" s="14"/>
      <c r="J1803" s="1"/>
      <c r="K1803" s="1"/>
      <c r="L1803" s="1"/>
      <c r="M1803" s="1"/>
      <c r="N1803" s="147"/>
      <c r="O1803" s="147"/>
      <c r="P1803" s="8"/>
    </row>
    <row r="1804" spans="6:16" x14ac:dyDescent="0.2">
      <c r="F1804" s="1"/>
      <c r="G1804" s="6"/>
      <c r="H1804" s="1" t="s">
        <v>269</v>
      </c>
      <c r="I1804" s="1"/>
      <c r="J1804" s="1"/>
      <c r="K1804" s="185">
        <f>VLOOKUP(G1798,Data!$A$3:$BE$35,19,FALSE)</f>
        <v>0</v>
      </c>
      <c r="L1804" s="1"/>
      <c r="M1804" s="1"/>
      <c r="N1804" s="147"/>
      <c r="O1804" s="147"/>
      <c r="P1804" s="8"/>
    </row>
    <row r="1805" spans="6:16" x14ac:dyDescent="0.2">
      <c r="F1805" s="1"/>
      <c r="G1805" s="6"/>
      <c r="H1805" s="1"/>
      <c r="I1805" s="14"/>
      <c r="J1805" s="1"/>
      <c r="K1805" s="1"/>
      <c r="L1805" s="1"/>
      <c r="M1805" s="1"/>
      <c r="N1805" s="147"/>
      <c r="O1805" s="147"/>
      <c r="P1805" s="8"/>
    </row>
    <row r="1806" spans="6:16" x14ac:dyDescent="0.2">
      <c r="F1806" s="1"/>
      <c r="G1806" s="6"/>
      <c r="H1806" s="1" t="s">
        <v>272</v>
      </c>
      <c r="I1806" s="14"/>
      <c r="J1806" s="29" t="s">
        <v>190</v>
      </c>
      <c r="K1806" s="1"/>
      <c r="L1806" s="1"/>
      <c r="M1806" s="1"/>
      <c r="N1806" s="147"/>
      <c r="O1806" s="147"/>
      <c r="P1806" s="8"/>
    </row>
    <row r="1807" spans="6:16" x14ac:dyDescent="0.2">
      <c r="F1807" s="1"/>
      <c r="G1807" s="6"/>
      <c r="H1807" s="182" t="s">
        <v>14</v>
      </c>
      <c r="I1807" s="180"/>
      <c r="J1807" s="182" t="s">
        <v>276</v>
      </c>
      <c r="K1807" s="12"/>
      <c r="L1807" s="503" t="s">
        <v>277</v>
      </c>
      <c r="M1807" s="503"/>
      <c r="N1807" s="147"/>
      <c r="O1807" s="147"/>
      <c r="P1807" s="8"/>
    </row>
    <row r="1808" spans="6:16" x14ac:dyDescent="0.2">
      <c r="F1808" s="1"/>
      <c r="G1808" s="6"/>
      <c r="H1808" s="1"/>
      <c r="I1808" s="14"/>
      <c r="J1808" s="1"/>
      <c r="K1808" s="1"/>
      <c r="L1808" s="1"/>
      <c r="M1808" s="1"/>
      <c r="N1808" s="147"/>
      <c r="O1808" s="147"/>
      <c r="P1808" s="8"/>
    </row>
    <row r="1809" spans="6:17" x14ac:dyDescent="0.2">
      <c r="F1809" s="1"/>
      <c r="G1809" s="231" t="s">
        <v>281</v>
      </c>
      <c r="H1809" s="179" t="str">
        <f>VLOOKUP(G1798,Data!$A$3:$BE$35,8,FALSE)</f>
        <v>(dd.mm.yyyy)</v>
      </c>
      <c r="I1809" s="232" t="s">
        <v>280</v>
      </c>
      <c r="J1809" s="181">
        <f>VLOOKUP(G1798,Data!$A$3:$BE$35,13,FALSE)</f>
        <v>0</v>
      </c>
      <c r="K1809" s="1"/>
      <c r="L1809" s="502" t="s">
        <v>284</v>
      </c>
      <c r="M1809" s="502"/>
      <c r="N1809" s="36"/>
      <c r="O1809" s="36"/>
      <c r="P1809" s="8"/>
    </row>
    <row r="1810" spans="6:17" x14ac:dyDescent="0.2">
      <c r="F1810" s="1"/>
      <c r="G1810" s="507" t="s">
        <v>100</v>
      </c>
      <c r="H1810" s="147"/>
      <c r="I1810" s="14"/>
      <c r="J1810" s="1"/>
      <c r="K1810" s="1"/>
      <c r="L1810" s="1"/>
      <c r="M1810" s="1"/>
      <c r="N1810" s="175"/>
      <c r="O1810" s="175"/>
      <c r="P1810" s="8"/>
    </row>
    <row r="1811" spans="6:17" x14ac:dyDescent="0.2">
      <c r="F1811" s="1"/>
      <c r="G1811" s="507"/>
      <c r="H1811" s="15" t="e">
        <v>#N/A</v>
      </c>
      <c r="I1811" s="1"/>
      <c r="J1811" s="15" t="e">
        <v>#N/A</v>
      </c>
      <c r="K1811" s="193" t="e">
        <f>J1811/L1811</f>
        <v>#N/A</v>
      </c>
      <c r="L1811" s="508" t="s">
        <v>278</v>
      </c>
      <c r="M1811" s="508"/>
      <c r="N1811" s="193">
        <f>IF(ISERROR(K1811),0,K1811)</f>
        <v>0</v>
      </c>
      <c r="O1811" s="192">
        <f>N1811</f>
        <v>0</v>
      </c>
      <c r="P1811" s="192">
        <f>Q1811</f>
        <v>0</v>
      </c>
      <c r="Q1811" s="21">
        <f>IF(ISERROR(J1811),0,J1811)</f>
        <v>0</v>
      </c>
    </row>
    <row r="1812" spans="6:17" x14ac:dyDescent="0.2">
      <c r="F1812" s="1"/>
      <c r="G1812" s="507"/>
      <c r="H1812" s="147"/>
      <c r="I1812" s="1"/>
      <c r="J1812" s="1"/>
      <c r="K1812" s="193"/>
      <c r="L1812" s="1"/>
      <c r="M1812" s="1"/>
      <c r="N1812" s="193"/>
      <c r="O1812" s="192"/>
      <c r="P1812" s="8"/>
      <c r="Q1812" s="21"/>
    </row>
    <row r="1813" spans="6:17" x14ac:dyDescent="0.2">
      <c r="F1813" s="1"/>
      <c r="G1813" s="507"/>
      <c r="H1813" s="15" t="e">
        <v>#N/A</v>
      </c>
      <c r="I1813" s="1"/>
      <c r="J1813" s="15" t="e">
        <v>#N/A</v>
      </c>
      <c r="K1813" s="193" t="e">
        <f>J1813/L1813</f>
        <v>#N/A</v>
      </c>
      <c r="L1813" s="508" t="s">
        <v>278</v>
      </c>
      <c r="M1813" s="508"/>
      <c r="N1813" s="193">
        <f>IF(ISERROR(K1813),0,K1813)</f>
        <v>0</v>
      </c>
      <c r="O1813" s="35">
        <f>IF(N1813&lt;0.00001,O1811,N1813)</f>
        <v>0</v>
      </c>
      <c r="P1813" s="192">
        <f>IF(Q1813&lt;0.00001,P1811,Q1813)</f>
        <v>0</v>
      </c>
      <c r="Q1813" s="21">
        <f>IF(ISERROR(J1813),0,J1813)</f>
        <v>0</v>
      </c>
    </row>
    <row r="1814" spans="6:17" x14ac:dyDescent="0.2">
      <c r="F1814" s="1"/>
      <c r="G1814" s="507"/>
      <c r="H1814" s="147"/>
      <c r="I1814" s="1"/>
      <c r="J1814" s="1"/>
      <c r="K1814" s="193"/>
      <c r="L1814" s="1"/>
      <c r="M1814" s="1"/>
      <c r="N1814" s="193"/>
      <c r="O1814" s="192"/>
      <c r="P1814" s="8"/>
      <c r="Q1814" s="21"/>
    </row>
    <row r="1815" spans="6:17" x14ac:dyDescent="0.2">
      <c r="F1815" s="1"/>
      <c r="G1815" s="507"/>
      <c r="H1815" s="15" t="e">
        <v>#N/A</v>
      </c>
      <c r="I1815" s="1"/>
      <c r="J1815" s="15" t="e">
        <v>#N/A</v>
      </c>
      <c r="K1815" s="193" t="e">
        <f>J1815/L1815</f>
        <v>#N/A</v>
      </c>
      <c r="L1815" s="508" t="s">
        <v>278</v>
      </c>
      <c r="M1815" s="508"/>
      <c r="N1815" s="193">
        <f>IF(ISERROR(K1815),0,K1815)</f>
        <v>0</v>
      </c>
      <c r="O1815" s="192">
        <f>IF(N1815&lt;0.00001,O1813,N1815)</f>
        <v>0</v>
      </c>
      <c r="P1815" s="192">
        <f>IF(Q1815&lt;0.00001,P1813,Q1815)</f>
        <v>0</v>
      </c>
      <c r="Q1815" s="21">
        <f>IF(ISERROR(J1815),0,J1815)</f>
        <v>0</v>
      </c>
    </row>
    <row r="1816" spans="6:17" x14ac:dyDescent="0.2">
      <c r="F1816" s="1"/>
      <c r="G1816" s="507"/>
      <c r="H1816" s="147"/>
      <c r="I1816" s="1"/>
      <c r="J1816" s="1"/>
      <c r="K1816" s="193"/>
      <c r="L1816" s="1"/>
      <c r="M1816" s="1"/>
      <c r="N1816" s="193"/>
      <c r="O1816" s="35"/>
      <c r="P1816" s="8"/>
      <c r="Q1816" s="21"/>
    </row>
    <row r="1817" spans="6:17" x14ac:dyDescent="0.2">
      <c r="F1817" s="1"/>
      <c r="G1817" s="507"/>
      <c r="H1817" s="15" t="e">
        <v>#N/A</v>
      </c>
      <c r="I1817" s="1"/>
      <c r="J1817" s="15" t="e">
        <v>#N/A</v>
      </c>
      <c r="K1817" s="193" t="e">
        <f>J1817/L1817</f>
        <v>#N/A</v>
      </c>
      <c r="L1817" s="508" t="s">
        <v>278</v>
      </c>
      <c r="M1817" s="508"/>
      <c r="N1817" s="193">
        <f>IF(ISERROR(K1817),0,K1817)</f>
        <v>0</v>
      </c>
      <c r="O1817" s="192">
        <f>IF(N1817&lt;0.00001,O1815,N1817)</f>
        <v>0</v>
      </c>
      <c r="P1817" s="192">
        <f>IF(Q1817&lt;0.00001,P1815,Q1817)</f>
        <v>0</v>
      </c>
      <c r="Q1817" s="21">
        <f>IF(ISERROR(J1817),0,J1817)</f>
        <v>0</v>
      </c>
    </row>
    <row r="1818" spans="6:17" x14ac:dyDescent="0.2">
      <c r="F1818" s="1"/>
      <c r="G1818" s="507"/>
      <c r="H1818" s="14"/>
      <c r="I1818" s="1"/>
      <c r="J1818" s="147"/>
      <c r="K1818" s="193"/>
      <c r="L1818" s="1"/>
      <c r="M1818" s="1"/>
      <c r="N1818" s="193"/>
      <c r="O1818" s="192"/>
      <c r="P1818" s="8"/>
      <c r="Q1818" s="21"/>
    </row>
    <row r="1819" spans="6:17" x14ac:dyDescent="0.2">
      <c r="F1819" s="1"/>
      <c r="G1819" s="507"/>
      <c r="H1819" s="15" t="e">
        <v>#N/A</v>
      </c>
      <c r="I1819" s="1"/>
      <c r="J1819" s="15" t="e">
        <v>#N/A</v>
      </c>
      <c r="K1819" s="193" t="e">
        <f>J1819/L1819</f>
        <v>#N/A</v>
      </c>
      <c r="L1819" s="508" t="s">
        <v>278</v>
      </c>
      <c r="M1819" s="508"/>
      <c r="N1819" s="193">
        <f>IF(ISERROR(K1819),0,K1819)</f>
        <v>0</v>
      </c>
      <c r="O1819" s="35">
        <f>IF(N1819&lt;0.00001,O1817,N1819)</f>
        <v>0</v>
      </c>
      <c r="P1819" s="192">
        <f>IF(Q1819&lt;0.00001,P1817,Q1819)</f>
        <v>0</v>
      </c>
      <c r="Q1819" s="21">
        <f>IF(ISERROR(J1819),0,J1819)</f>
        <v>0</v>
      </c>
    </row>
    <row r="1820" spans="6:17" x14ac:dyDescent="0.2">
      <c r="F1820" s="1"/>
      <c r="G1820" s="507"/>
      <c r="H1820" s="14"/>
      <c r="I1820" s="1"/>
      <c r="J1820" s="147"/>
      <c r="K1820" s="193"/>
      <c r="L1820" s="1"/>
      <c r="M1820" s="1"/>
      <c r="N1820" s="193"/>
      <c r="O1820" s="192"/>
      <c r="P1820" s="1"/>
      <c r="Q1820" s="21"/>
    </row>
    <row r="1821" spans="6:17" x14ac:dyDescent="0.2">
      <c r="F1821" s="1"/>
      <c r="G1821" s="507"/>
      <c r="H1821" s="15" t="e">
        <v>#N/A</v>
      </c>
      <c r="I1821" s="1"/>
      <c r="J1821" s="15" t="e">
        <v>#N/A</v>
      </c>
      <c r="K1821" s="193" t="e">
        <f>J1821/L1821</f>
        <v>#N/A</v>
      </c>
      <c r="L1821" s="508" t="s">
        <v>278</v>
      </c>
      <c r="M1821" s="508"/>
      <c r="N1821" s="193">
        <f>IF(ISERROR(K1821),0,K1821)</f>
        <v>0</v>
      </c>
      <c r="O1821" s="192">
        <f>IF(N1821&lt;0.00001,O1819,N1821)</f>
        <v>0</v>
      </c>
      <c r="P1821" s="192">
        <f>IF(Q1821&lt;0.00001,P1819,Q1821)</f>
        <v>0</v>
      </c>
      <c r="Q1821" s="21">
        <f>IF(ISERROR(J1821),0,J1821)</f>
        <v>0</v>
      </c>
    </row>
    <row r="1822" spans="6:17" x14ac:dyDescent="0.2">
      <c r="F1822" s="1"/>
      <c r="G1822" s="507"/>
      <c r="H1822" s="14"/>
      <c r="I1822" s="1"/>
      <c r="J1822" s="147"/>
      <c r="K1822" s="193"/>
      <c r="L1822" s="1"/>
      <c r="M1822" s="1"/>
      <c r="N1822" s="193"/>
      <c r="O1822" s="35"/>
      <c r="P1822" s="1"/>
      <c r="Q1822" s="21"/>
    </row>
    <row r="1823" spans="6:17" x14ac:dyDescent="0.2">
      <c r="F1823" s="1"/>
      <c r="G1823" s="507"/>
      <c r="H1823" s="15" t="e">
        <v>#N/A</v>
      </c>
      <c r="I1823" s="1"/>
      <c r="J1823" s="15" t="e">
        <v>#N/A</v>
      </c>
      <c r="K1823" s="193" t="e">
        <f>J1823/L1823</f>
        <v>#N/A</v>
      </c>
      <c r="L1823" s="508" t="s">
        <v>278</v>
      </c>
      <c r="M1823" s="508"/>
      <c r="N1823" s="193">
        <f>IF(ISERROR(K1823),0,K1823)</f>
        <v>0</v>
      </c>
      <c r="O1823" s="192">
        <f>IF(N1823&lt;0.00001,O1821,N1823)</f>
        <v>0</v>
      </c>
      <c r="P1823" s="192">
        <f>IF(Q1823&lt;0.00001,P1821,Q1823)</f>
        <v>0</v>
      </c>
      <c r="Q1823" s="21">
        <f>IF(ISERROR(J1823),0,J1823)</f>
        <v>0</v>
      </c>
    </row>
    <row r="1824" spans="6:17" x14ac:dyDescent="0.2">
      <c r="F1824" s="1"/>
      <c r="G1824" s="507"/>
      <c r="H1824" s="14"/>
      <c r="I1824" s="1"/>
      <c r="J1824" s="147"/>
      <c r="K1824" s="193"/>
      <c r="L1824" s="1"/>
      <c r="M1824" s="1"/>
      <c r="N1824" s="193"/>
      <c r="O1824" s="192"/>
      <c r="P1824" s="1"/>
      <c r="Q1824" s="21"/>
    </row>
    <row r="1825" spans="6:17" x14ac:dyDescent="0.2">
      <c r="F1825" s="1"/>
      <c r="G1825" s="507"/>
      <c r="H1825" s="15" t="e">
        <v>#N/A</v>
      </c>
      <c r="I1825" s="1"/>
      <c r="J1825" s="15" t="e">
        <v>#N/A</v>
      </c>
      <c r="K1825" s="193" t="e">
        <f>J1825/L1825</f>
        <v>#N/A</v>
      </c>
      <c r="L1825" s="508" t="s">
        <v>278</v>
      </c>
      <c r="M1825" s="508"/>
      <c r="N1825" s="193">
        <f>IF(ISERROR(K1825),0,K1825)</f>
        <v>0</v>
      </c>
      <c r="O1825" s="35">
        <f>IF(N1825&lt;0.00001,O1823,N1825)</f>
        <v>0</v>
      </c>
      <c r="P1825" s="192">
        <f>IF(Q1825&lt;0.00001,P1823,Q1825)</f>
        <v>0</v>
      </c>
      <c r="Q1825" s="21">
        <f>IF(ISERROR(J1825),0,J1825)</f>
        <v>0</v>
      </c>
    </row>
    <row r="1826" spans="6:17" x14ac:dyDescent="0.2">
      <c r="F1826" s="1"/>
      <c r="G1826" s="507"/>
      <c r="H1826" s="14"/>
      <c r="I1826" s="1"/>
      <c r="J1826" s="147"/>
      <c r="K1826" s="193"/>
      <c r="L1826" s="1"/>
      <c r="M1826" s="1"/>
      <c r="N1826" s="193"/>
      <c r="O1826" s="192"/>
      <c r="P1826" s="1"/>
      <c r="Q1826" s="21"/>
    </row>
    <row r="1827" spans="6:17" x14ac:dyDescent="0.2">
      <c r="F1827" s="1"/>
      <c r="G1827" s="507"/>
      <c r="H1827" s="15" t="e">
        <v>#N/A</v>
      </c>
      <c r="I1827" s="1"/>
      <c r="J1827" s="15" t="e">
        <v>#N/A</v>
      </c>
      <c r="K1827" s="193" t="e">
        <f>J1827/L1827</f>
        <v>#N/A</v>
      </c>
      <c r="L1827" s="508" t="s">
        <v>278</v>
      </c>
      <c r="M1827" s="508"/>
      <c r="N1827" s="193">
        <f>IF(ISERROR(K1827),0,K1827)</f>
        <v>0</v>
      </c>
      <c r="O1827" s="192">
        <f>IF(N1827&lt;0.00001,O1825,N1827)</f>
        <v>0</v>
      </c>
      <c r="P1827" s="192">
        <f>IF(Q1827&lt;0.00001,P1825,Q1827)</f>
        <v>0</v>
      </c>
      <c r="Q1827" s="21">
        <f>IF(ISERROR(J1827),0,J1827)</f>
        <v>0</v>
      </c>
    </row>
    <row r="1828" spans="6:17" x14ac:dyDescent="0.2">
      <c r="F1828" s="1"/>
      <c r="G1828" s="507"/>
      <c r="H1828" s="14"/>
      <c r="I1828" s="1"/>
      <c r="J1828" s="147"/>
      <c r="K1828" s="193"/>
      <c r="L1828" s="1"/>
      <c r="M1828" s="1"/>
      <c r="N1828" s="193"/>
      <c r="O1828" s="35"/>
      <c r="P1828" s="1"/>
      <c r="Q1828" s="21"/>
    </row>
    <row r="1829" spans="6:17" x14ac:dyDescent="0.2">
      <c r="F1829" s="1"/>
      <c r="G1829" s="507"/>
      <c r="H1829" s="15" t="e">
        <v>#N/A</v>
      </c>
      <c r="I1829" s="1"/>
      <c r="J1829" s="15" t="e">
        <v>#N/A</v>
      </c>
      <c r="K1829" s="193" t="e">
        <f>J1829/L1829</f>
        <v>#N/A</v>
      </c>
      <c r="L1829" s="508" t="s">
        <v>278</v>
      </c>
      <c r="M1829" s="508"/>
      <c r="N1829" s="193">
        <f>IF(ISERROR(K1829),0,K1829)</f>
        <v>0</v>
      </c>
      <c r="O1829" s="192">
        <f>IF(N1829&lt;0.00001,O1827,N1829)</f>
        <v>0</v>
      </c>
      <c r="P1829" s="192">
        <f>IF(Q1829&lt;0.00001,P1827,Q1829)</f>
        <v>0</v>
      </c>
      <c r="Q1829" s="21">
        <f>IF(ISERROR(J1829),0,J1829)</f>
        <v>0</v>
      </c>
    </row>
    <row r="1830" spans="6:17" x14ac:dyDescent="0.2">
      <c r="F1830" s="1"/>
      <c r="G1830" s="1"/>
      <c r="H1830" s="14"/>
      <c r="I1830" s="1"/>
      <c r="J1830" s="147"/>
      <c r="K1830" s="1"/>
      <c r="L1830" s="1"/>
      <c r="M1830" s="1"/>
      <c r="N1830" s="1"/>
      <c r="O1830" s="6"/>
      <c r="P1830" s="1"/>
    </row>
    <row r="1831" spans="6:17" x14ac:dyDescent="0.2">
      <c r="F1831" s="1"/>
      <c r="G1831" s="231" t="s">
        <v>275</v>
      </c>
      <c r="H1831" s="179" t="e">
        <f>VLOOKUP(G1798,Data!$A$3:$BE$35,10,FALSE)</f>
        <v>#VALUE!</v>
      </c>
      <c r="I1831" s="232" t="s">
        <v>274</v>
      </c>
      <c r="J1831" s="181">
        <f>VLOOKUP(G1798,Data!$A$3:$BE$35,14,FALSE)</f>
        <v>0</v>
      </c>
      <c r="K1831" s="1"/>
      <c r="L1831" s="321"/>
      <c r="M1831" s="321"/>
      <c r="N1831" s="321"/>
      <c r="O1831" s="321"/>
      <c r="P1831" s="1"/>
    </row>
    <row r="1832" spans="6:17" x14ac:dyDescent="0.2">
      <c r="F1832" s="1"/>
      <c r="G1832" s="1"/>
      <c r="H1832" s="1"/>
      <c r="I1832" s="1"/>
      <c r="J1832" s="147"/>
      <c r="K1832" s="1"/>
      <c r="L1832" s="1"/>
      <c r="M1832" s="1"/>
      <c r="N1832" s="1"/>
      <c r="O1832" s="1"/>
      <c r="P1832" s="1"/>
    </row>
    <row r="1833" spans="6:17" x14ac:dyDescent="0.2">
      <c r="F1833" s="1"/>
      <c r="G1833" s="1"/>
      <c r="H1833" s="1"/>
      <c r="I1833" s="1"/>
      <c r="J1833" s="147"/>
      <c r="K1833" s="1"/>
      <c r="L1833" s="1"/>
      <c r="M1833" s="1"/>
      <c r="N1833" s="1"/>
      <c r="O1833" s="1"/>
      <c r="P1833" s="1"/>
    </row>
    <row r="1834" spans="6:17" x14ac:dyDescent="0.2">
      <c r="F1834" s="1"/>
      <c r="G1834" s="1"/>
      <c r="H1834" s="14"/>
      <c r="I1834" s="1"/>
      <c r="J1834" s="1"/>
      <c r="K1834" s="1"/>
      <c r="L1834" s="1"/>
      <c r="M1834" s="1"/>
      <c r="N1834" s="1"/>
      <c r="O1834" s="1"/>
      <c r="P1834" s="1"/>
    </row>
    <row r="1835" spans="6:17" ht="14.25" x14ac:dyDescent="0.2">
      <c r="F1835" s="1"/>
      <c r="G1835" s="1"/>
      <c r="H1835" s="35">
        <f>P1829</f>
        <v>0</v>
      </c>
      <c r="I1835" s="6" t="s">
        <v>109</v>
      </c>
      <c r="J1835" s="187">
        <f ca="1">TODAY()</f>
        <v>42845</v>
      </c>
      <c r="K1835" s="505" t="e">
        <f>VLOOKUP(G1798,Data!$A$3:$BE$35,53,FALSE)</f>
        <v>#DIV/0!</v>
      </c>
      <c r="L1835" s="506"/>
      <c r="M1835" s="506"/>
      <c r="N1835" s="8"/>
      <c r="O1835" s="1"/>
      <c r="P1835" s="1"/>
    </row>
    <row r="1836" spans="6:17" ht="14.25" x14ac:dyDescent="0.2">
      <c r="F1836" s="1"/>
      <c r="G1836" s="1"/>
      <c r="H1836" s="1"/>
      <c r="I1836" s="1"/>
      <c r="J1836" s="187"/>
      <c r="K1836" s="138" t="e">
        <f>K1835</f>
        <v>#DIV/0!</v>
      </c>
      <c r="L1836" s="1"/>
      <c r="M1836" s="1"/>
      <c r="N1836" s="8"/>
      <c r="O1836" s="1"/>
      <c r="P1836" s="1"/>
    </row>
    <row r="1837" spans="6:17" ht="14.25" x14ac:dyDescent="0.2">
      <c r="F1837" s="1"/>
      <c r="G1837" s="1"/>
      <c r="H1837" s="305">
        <f>O1829</f>
        <v>0</v>
      </c>
      <c r="I1837" s="6" t="s">
        <v>101</v>
      </c>
      <c r="J1837" s="187">
        <f ca="1">TODAY()</f>
        <v>42845</v>
      </c>
      <c r="K1837" s="510" t="str">
        <f>VLOOKUP(H1837,$AV$8:$AW$311,2,TRUE)</f>
        <v>(no data)</v>
      </c>
      <c r="L1837" s="510"/>
      <c r="M1837" s="510"/>
      <c r="N1837" s="8"/>
      <c r="O1837" s="6"/>
      <c r="P1837" s="1"/>
    </row>
    <row r="1838" spans="6:17" x14ac:dyDescent="0.2">
      <c r="F1838" s="1"/>
      <c r="G1838" s="6"/>
      <c r="H1838" s="1"/>
      <c r="I1838" s="1"/>
      <c r="J1838" s="1"/>
      <c r="K1838" s="1"/>
      <c r="L1838" s="1"/>
      <c r="M1838" s="1"/>
      <c r="N1838" s="1"/>
      <c r="O1838" s="35"/>
      <c r="P1838" s="1"/>
    </row>
    <row r="1839" spans="6:17" x14ac:dyDescent="0.2">
      <c r="F1839" s="1"/>
      <c r="G1839" s="1"/>
      <c r="H1839" s="1"/>
      <c r="I1839" s="1"/>
      <c r="J1839" s="1"/>
      <c r="K1839" s="1"/>
      <c r="L1839" s="1"/>
      <c r="M1839" s="1"/>
      <c r="N1839" s="1"/>
      <c r="O1839" s="6"/>
      <c r="P1839" s="1"/>
    </row>
    <row r="1841" spans="6:16" x14ac:dyDescent="0.2">
      <c r="F1841" s="1"/>
      <c r="G1841" s="12"/>
      <c r="H1841" s="1"/>
      <c r="I1841" s="1"/>
      <c r="J1841" s="1"/>
      <c r="K1841" s="1"/>
      <c r="L1841" s="1"/>
      <c r="M1841" s="1"/>
      <c r="N1841" s="1"/>
      <c r="O1841" s="1"/>
      <c r="P1841" s="8"/>
    </row>
    <row r="1842" spans="6:16" x14ac:dyDescent="0.2">
      <c r="F1842" s="1"/>
      <c r="G1842" s="12"/>
      <c r="H1842" s="1"/>
      <c r="I1842" s="1"/>
      <c r="J1842" s="1"/>
      <c r="K1842" s="1"/>
      <c r="L1842" s="1"/>
      <c r="M1842" s="1"/>
      <c r="N1842" s="1"/>
      <c r="O1842" s="1"/>
      <c r="P1842" s="8"/>
    </row>
    <row r="1843" spans="6:16" x14ac:dyDescent="0.2">
      <c r="F1843" s="1"/>
      <c r="G1843" s="456" t="str">
        <f>Data!BE35</f>
        <v>Result 15 - Please describe the intended result…</v>
      </c>
      <c r="H1843" s="456"/>
      <c r="I1843" s="456"/>
      <c r="J1843" s="456"/>
      <c r="K1843" s="456"/>
      <c r="L1843" s="456"/>
      <c r="M1843" s="456"/>
      <c r="N1843" s="456"/>
      <c r="O1843" s="456"/>
      <c r="P1843" s="8"/>
    </row>
    <row r="1844" spans="6:16" x14ac:dyDescent="0.2">
      <c r="F1844" s="1"/>
      <c r="G1844" s="456"/>
      <c r="H1844" s="456"/>
      <c r="I1844" s="456"/>
      <c r="J1844" s="456"/>
      <c r="K1844" s="456"/>
      <c r="L1844" s="456"/>
      <c r="M1844" s="456"/>
      <c r="N1844" s="456"/>
      <c r="O1844" s="456"/>
      <c r="P1844" s="8"/>
    </row>
    <row r="1845" spans="6:16" x14ac:dyDescent="0.2">
      <c r="F1845" s="1"/>
      <c r="G1845" s="456"/>
      <c r="H1845" s="456"/>
      <c r="I1845" s="456"/>
      <c r="J1845" s="456"/>
      <c r="K1845" s="456"/>
      <c r="L1845" s="456"/>
      <c r="M1845" s="456"/>
      <c r="N1845" s="456"/>
      <c r="O1845" s="456"/>
      <c r="P1845" s="8"/>
    </row>
    <row r="1846" spans="6:16" x14ac:dyDescent="0.2">
      <c r="F1846" s="1"/>
      <c r="G1846" s="1"/>
      <c r="H1846" s="1"/>
      <c r="I1846" s="1"/>
      <c r="J1846" s="1"/>
      <c r="K1846" s="1"/>
      <c r="L1846" s="1"/>
      <c r="M1846" s="1"/>
      <c r="N1846" s="1"/>
      <c r="O1846" s="1"/>
      <c r="P1846" s="8"/>
    </row>
    <row r="1847" spans="6:16" x14ac:dyDescent="0.2">
      <c r="F1847" s="1"/>
      <c r="G1847" s="100" t="s">
        <v>214</v>
      </c>
      <c r="H1847" s="491" t="str">
        <f>VLOOKUP(G1847,Data!$A$3:$B$35,2,FALSE)</f>
        <v>please provide a definition of the indicator…</v>
      </c>
      <c r="I1847" s="491"/>
      <c r="J1847" s="491"/>
      <c r="K1847" s="491"/>
      <c r="L1847" s="491"/>
      <c r="M1847" s="491"/>
      <c r="N1847" s="491"/>
      <c r="O1847" s="491"/>
      <c r="P1847" s="8"/>
    </row>
    <row r="1848" spans="6:16" x14ac:dyDescent="0.2">
      <c r="F1848" s="1"/>
      <c r="G1848" s="6"/>
      <c r="H1848" s="1"/>
      <c r="I1848" s="14"/>
      <c r="J1848" s="1"/>
      <c r="K1848" s="1"/>
      <c r="L1848" s="1"/>
      <c r="M1848" s="4"/>
      <c r="N1848" s="148"/>
      <c r="O1848" s="148"/>
      <c r="P1848" s="8"/>
    </row>
    <row r="1849" spans="6:16" x14ac:dyDescent="0.2">
      <c r="F1849" s="1"/>
      <c r="G1849" s="6"/>
      <c r="H1849" s="1" t="s">
        <v>223</v>
      </c>
      <c r="I1849" s="185">
        <f>VLOOKUP(G1847,Data!$A$3:$BE$35,18,FALSE)</f>
        <v>0</v>
      </c>
      <c r="J1849" s="1"/>
      <c r="K1849" s="1"/>
      <c r="L1849" s="6"/>
      <c r="M1849" s="4"/>
      <c r="N1849" s="148"/>
      <c r="O1849" s="148"/>
      <c r="P1849" s="8"/>
    </row>
    <row r="1850" spans="6:16" x14ac:dyDescent="0.2">
      <c r="F1850" s="1"/>
      <c r="G1850" s="6"/>
      <c r="H1850" s="1"/>
      <c r="I1850" s="14"/>
      <c r="J1850" s="1"/>
      <c r="K1850" s="1"/>
      <c r="L1850" s="1"/>
      <c r="M1850" s="1"/>
      <c r="N1850" s="147"/>
      <c r="O1850" s="147"/>
      <c r="P1850" s="8"/>
    </row>
    <row r="1851" spans="6:16" x14ac:dyDescent="0.2">
      <c r="F1851" s="1"/>
      <c r="G1851" s="6"/>
      <c r="H1851" s="1" t="s">
        <v>224</v>
      </c>
      <c r="I1851" s="14"/>
      <c r="J1851" s="156" t="str">
        <f>VLOOKUP(G1847,Data!$A$3:$BE$35,20,FALSE)</f>
        <v>Please Select</v>
      </c>
      <c r="K1851" s="1"/>
      <c r="L1851" s="1"/>
      <c r="M1851" s="321"/>
      <c r="N1851" s="321"/>
      <c r="O1851" s="147"/>
      <c r="P1851" s="8"/>
    </row>
    <row r="1852" spans="6:16" x14ac:dyDescent="0.2">
      <c r="F1852" s="1"/>
      <c r="G1852" s="6"/>
      <c r="H1852" s="1"/>
      <c r="I1852" s="14"/>
      <c r="J1852" s="1"/>
      <c r="K1852" s="1"/>
      <c r="L1852" s="1"/>
      <c r="M1852" s="1"/>
      <c r="N1852" s="147"/>
      <c r="O1852" s="147"/>
      <c r="P1852" s="8"/>
    </row>
    <row r="1853" spans="6:16" x14ac:dyDescent="0.2">
      <c r="F1853" s="1"/>
      <c r="G1853" s="6"/>
      <c r="H1853" s="1" t="s">
        <v>269</v>
      </c>
      <c r="I1853" s="1"/>
      <c r="J1853" s="1"/>
      <c r="K1853" s="185">
        <f>VLOOKUP(G1847,Data!$A$3:$BE$35,19,FALSE)</f>
        <v>0</v>
      </c>
      <c r="L1853" s="1"/>
      <c r="M1853" s="1"/>
      <c r="N1853" s="147"/>
      <c r="O1853" s="147"/>
      <c r="P1853" s="8"/>
    </row>
    <row r="1854" spans="6:16" x14ac:dyDescent="0.2">
      <c r="F1854" s="1"/>
      <c r="G1854" s="6"/>
      <c r="H1854" s="1"/>
      <c r="I1854" s="14"/>
      <c r="J1854" s="1"/>
      <c r="K1854" s="1"/>
      <c r="L1854" s="1"/>
      <c r="M1854" s="1"/>
      <c r="N1854" s="147"/>
      <c r="O1854" s="147"/>
      <c r="P1854" s="8"/>
    </row>
    <row r="1855" spans="6:16" x14ac:dyDescent="0.2">
      <c r="F1855" s="1"/>
      <c r="G1855" s="6"/>
      <c r="H1855" s="1" t="s">
        <v>272</v>
      </c>
      <c r="I1855" s="14"/>
      <c r="J1855" s="29" t="s">
        <v>190</v>
      </c>
      <c r="K1855" s="1"/>
      <c r="L1855" s="1"/>
      <c r="M1855" s="1"/>
      <c r="N1855" s="147"/>
      <c r="O1855" s="147"/>
      <c r="P1855" s="8"/>
    </row>
    <row r="1856" spans="6:16" x14ac:dyDescent="0.2">
      <c r="F1856" s="1"/>
      <c r="G1856" s="6"/>
      <c r="H1856" s="182" t="s">
        <v>14</v>
      </c>
      <c r="I1856" s="180"/>
      <c r="J1856" s="182" t="s">
        <v>276</v>
      </c>
      <c r="K1856" s="12"/>
      <c r="L1856" s="503" t="s">
        <v>277</v>
      </c>
      <c r="M1856" s="503"/>
      <c r="N1856" s="147"/>
      <c r="O1856" s="147"/>
      <c r="P1856" s="8"/>
    </row>
    <row r="1857" spans="6:17" x14ac:dyDescent="0.2">
      <c r="F1857" s="1"/>
      <c r="G1857" s="6"/>
      <c r="H1857" s="1"/>
      <c r="I1857" s="14"/>
      <c r="J1857" s="1"/>
      <c r="K1857" s="1"/>
      <c r="L1857" s="1"/>
      <c r="M1857" s="1"/>
      <c r="N1857" s="147"/>
      <c r="O1857" s="147"/>
      <c r="P1857" s="8"/>
    </row>
    <row r="1858" spans="6:17" x14ac:dyDescent="0.2">
      <c r="F1858" s="1"/>
      <c r="G1858" s="231" t="s">
        <v>281</v>
      </c>
      <c r="H1858" s="179" t="str">
        <f>VLOOKUP(G1847,Data!$A$3:$BE$35,8,FALSE)</f>
        <v>(dd.mm.yyyy)</v>
      </c>
      <c r="I1858" s="232" t="s">
        <v>280</v>
      </c>
      <c r="J1858" s="181">
        <f>VLOOKUP(G1847,Data!$A$3:$BE$35,13,FALSE)</f>
        <v>0</v>
      </c>
      <c r="K1858" s="1"/>
      <c r="L1858" s="502" t="s">
        <v>284</v>
      </c>
      <c r="M1858" s="502"/>
      <c r="N1858" s="36"/>
      <c r="O1858" s="36"/>
      <c r="P1858" s="8"/>
    </row>
    <row r="1859" spans="6:17" x14ac:dyDescent="0.2">
      <c r="F1859" s="1"/>
      <c r="G1859" s="507" t="s">
        <v>100</v>
      </c>
      <c r="H1859" s="147"/>
      <c r="I1859" s="14"/>
      <c r="J1859" s="1"/>
      <c r="K1859" s="1"/>
      <c r="L1859" s="1"/>
      <c r="M1859" s="1"/>
      <c r="N1859" s="175"/>
      <c r="O1859" s="175"/>
      <c r="P1859" s="8"/>
    </row>
    <row r="1860" spans="6:17" x14ac:dyDescent="0.2">
      <c r="F1860" s="1"/>
      <c r="G1860" s="507"/>
      <c r="H1860" s="15" t="e">
        <v>#N/A</v>
      </c>
      <c r="I1860" s="1"/>
      <c r="J1860" s="15" t="e">
        <v>#N/A</v>
      </c>
      <c r="K1860" s="193" t="e">
        <f>J1860/L1860</f>
        <v>#N/A</v>
      </c>
      <c r="L1860" s="508" t="s">
        <v>278</v>
      </c>
      <c r="M1860" s="508"/>
      <c r="N1860" s="193">
        <f>IF(ISERROR(K1860),0,K1860)</f>
        <v>0</v>
      </c>
      <c r="O1860" s="192">
        <f>N1860</f>
        <v>0</v>
      </c>
      <c r="P1860" s="192">
        <f>Q1860</f>
        <v>0</v>
      </c>
      <c r="Q1860" s="21">
        <f>IF(ISERROR(J1860),0,J1860)</f>
        <v>0</v>
      </c>
    </row>
    <row r="1861" spans="6:17" x14ac:dyDescent="0.2">
      <c r="F1861" s="1"/>
      <c r="G1861" s="507"/>
      <c r="H1861" s="147"/>
      <c r="I1861" s="1"/>
      <c r="J1861" s="1"/>
      <c r="K1861" s="193"/>
      <c r="L1861" s="1"/>
      <c r="M1861" s="1"/>
      <c r="N1861" s="193"/>
      <c r="O1861" s="192"/>
      <c r="P1861" s="8"/>
      <c r="Q1861" s="21"/>
    </row>
    <row r="1862" spans="6:17" x14ac:dyDescent="0.2">
      <c r="F1862" s="1"/>
      <c r="G1862" s="507"/>
      <c r="H1862" s="15" t="e">
        <v>#N/A</v>
      </c>
      <c r="I1862" s="1"/>
      <c r="J1862" s="15" t="e">
        <v>#N/A</v>
      </c>
      <c r="K1862" s="193" t="e">
        <f>J1862/L1862</f>
        <v>#N/A</v>
      </c>
      <c r="L1862" s="508" t="s">
        <v>278</v>
      </c>
      <c r="M1862" s="508"/>
      <c r="N1862" s="193">
        <f>IF(ISERROR(K1862),0,K1862)</f>
        <v>0</v>
      </c>
      <c r="O1862" s="35">
        <f>IF(N1862&lt;0.00001,O1860,N1862)</f>
        <v>0</v>
      </c>
      <c r="P1862" s="192">
        <f>IF(Q1862&lt;0.00001,P1860,Q1862)</f>
        <v>0</v>
      </c>
      <c r="Q1862" s="21">
        <f>IF(ISERROR(J1862),0,J1862)</f>
        <v>0</v>
      </c>
    </row>
    <row r="1863" spans="6:17" x14ac:dyDescent="0.2">
      <c r="F1863" s="1"/>
      <c r="G1863" s="507"/>
      <c r="H1863" s="147"/>
      <c r="I1863" s="1"/>
      <c r="J1863" s="1"/>
      <c r="K1863" s="193"/>
      <c r="L1863" s="1"/>
      <c r="M1863" s="1"/>
      <c r="N1863" s="193"/>
      <c r="O1863" s="192"/>
      <c r="P1863" s="8"/>
      <c r="Q1863" s="21"/>
    </row>
    <row r="1864" spans="6:17" x14ac:dyDescent="0.2">
      <c r="F1864" s="1"/>
      <c r="G1864" s="507"/>
      <c r="H1864" s="15" t="e">
        <v>#N/A</v>
      </c>
      <c r="I1864" s="1"/>
      <c r="J1864" s="15" t="e">
        <v>#N/A</v>
      </c>
      <c r="K1864" s="193" t="e">
        <f>J1864/L1864</f>
        <v>#N/A</v>
      </c>
      <c r="L1864" s="508" t="s">
        <v>278</v>
      </c>
      <c r="M1864" s="508"/>
      <c r="N1864" s="193">
        <f>IF(ISERROR(K1864),0,K1864)</f>
        <v>0</v>
      </c>
      <c r="O1864" s="192">
        <f>IF(N1864&lt;0.00001,O1862,N1864)</f>
        <v>0</v>
      </c>
      <c r="P1864" s="192">
        <f>IF(Q1864&lt;0.00001,P1862,Q1864)</f>
        <v>0</v>
      </c>
      <c r="Q1864" s="21">
        <f>IF(ISERROR(J1864),0,J1864)</f>
        <v>0</v>
      </c>
    </row>
    <row r="1865" spans="6:17" x14ac:dyDescent="0.2">
      <c r="F1865" s="1"/>
      <c r="G1865" s="507"/>
      <c r="H1865" s="147"/>
      <c r="I1865" s="1"/>
      <c r="J1865" s="1"/>
      <c r="K1865" s="193"/>
      <c r="L1865" s="1"/>
      <c r="M1865" s="1"/>
      <c r="N1865" s="193"/>
      <c r="O1865" s="35"/>
      <c r="P1865" s="8"/>
      <c r="Q1865" s="21"/>
    </row>
    <row r="1866" spans="6:17" x14ac:dyDescent="0.2">
      <c r="F1866" s="1"/>
      <c r="G1866" s="507"/>
      <c r="H1866" s="15" t="e">
        <v>#N/A</v>
      </c>
      <c r="I1866" s="1"/>
      <c r="J1866" s="15" t="e">
        <v>#N/A</v>
      </c>
      <c r="K1866" s="193" t="e">
        <f>J1866/L1866</f>
        <v>#N/A</v>
      </c>
      <c r="L1866" s="508" t="s">
        <v>278</v>
      </c>
      <c r="M1866" s="508"/>
      <c r="N1866" s="193">
        <f>IF(ISERROR(K1866),0,K1866)</f>
        <v>0</v>
      </c>
      <c r="O1866" s="192">
        <f>IF(N1866&lt;0.00001,O1864,N1866)</f>
        <v>0</v>
      </c>
      <c r="P1866" s="192">
        <f>IF(Q1866&lt;0.00001,P1864,Q1866)</f>
        <v>0</v>
      </c>
      <c r="Q1866" s="21">
        <f>IF(ISERROR(J1866),0,J1866)</f>
        <v>0</v>
      </c>
    </row>
    <row r="1867" spans="6:17" x14ac:dyDescent="0.2">
      <c r="F1867" s="1"/>
      <c r="G1867" s="507"/>
      <c r="H1867" s="14"/>
      <c r="I1867" s="1"/>
      <c r="J1867" s="147"/>
      <c r="K1867" s="193"/>
      <c r="L1867" s="1"/>
      <c r="M1867" s="1"/>
      <c r="N1867" s="193"/>
      <c r="O1867" s="192"/>
      <c r="P1867" s="8"/>
      <c r="Q1867" s="21"/>
    </row>
    <row r="1868" spans="6:17" x14ac:dyDescent="0.2">
      <c r="F1868" s="1"/>
      <c r="G1868" s="507"/>
      <c r="H1868" s="15" t="e">
        <v>#N/A</v>
      </c>
      <c r="I1868" s="1"/>
      <c r="J1868" s="15" t="e">
        <v>#N/A</v>
      </c>
      <c r="K1868" s="193" t="e">
        <f>J1868/L1868</f>
        <v>#N/A</v>
      </c>
      <c r="L1868" s="508" t="s">
        <v>278</v>
      </c>
      <c r="M1868" s="508"/>
      <c r="N1868" s="193">
        <f>IF(ISERROR(K1868),0,K1868)</f>
        <v>0</v>
      </c>
      <c r="O1868" s="35">
        <f>IF(N1868&lt;0.00001,O1866,N1868)</f>
        <v>0</v>
      </c>
      <c r="P1868" s="192">
        <f>IF(Q1868&lt;0.00001,P1866,Q1868)</f>
        <v>0</v>
      </c>
      <c r="Q1868" s="21">
        <f>IF(ISERROR(J1868),0,J1868)</f>
        <v>0</v>
      </c>
    </row>
    <row r="1869" spans="6:17" x14ac:dyDescent="0.2">
      <c r="F1869" s="1"/>
      <c r="G1869" s="507"/>
      <c r="H1869" s="14"/>
      <c r="I1869" s="1"/>
      <c r="J1869" s="147"/>
      <c r="K1869" s="193"/>
      <c r="L1869" s="1"/>
      <c r="M1869" s="1"/>
      <c r="N1869" s="193"/>
      <c r="O1869" s="192"/>
      <c r="P1869" s="1"/>
      <c r="Q1869" s="21"/>
    </row>
    <row r="1870" spans="6:17" x14ac:dyDescent="0.2">
      <c r="F1870" s="1"/>
      <c r="G1870" s="507"/>
      <c r="H1870" s="15" t="e">
        <v>#N/A</v>
      </c>
      <c r="I1870" s="1"/>
      <c r="J1870" s="15" t="e">
        <v>#N/A</v>
      </c>
      <c r="K1870" s="193" t="e">
        <f>J1870/L1870</f>
        <v>#N/A</v>
      </c>
      <c r="L1870" s="508" t="s">
        <v>278</v>
      </c>
      <c r="M1870" s="508"/>
      <c r="N1870" s="193">
        <f>IF(ISERROR(K1870),0,K1870)</f>
        <v>0</v>
      </c>
      <c r="O1870" s="192">
        <f>IF(N1870&lt;0.00001,O1868,N1870)</f>
        <v>0</v>
      </c>
      <c r="P1870" s="192">
        <f>IF(Q1870&lt;0.00001,P1868,Q1870)</f>
        <v>0</v>
      </c>
      <c r="Q1870" s="21">
        <f>IF(ISERROR(J1870),0,J1870)</f>
        <v>0</v>
      </c>
    </row>
    <row r="1871" spans="6:17" x14ac:dyDescent="0.2">
      <c r="F1871" s="1"/>
      <c r="G1871" s="507"/>
      <c r="H1871" s="14"/>
      <c r="I1871" s="1"/>
      <c r="J1871" s="147"/>
      <c r="K1871" s="193"/>
      <c r="L1871" s="1"/>
      <c r="M1871" s="1"/>
      <c r="N1871" s="193"/>
      <c r="O1871" s="35"/>
      <c r="P1871" s="1"/>
      <c r="Q1871" s="21"/>
    </row>
    <row r="1872" spans="6:17" x14ac:dyDescent="0.2">
      <c r="F1872" s="1"/>
      <c r="G1872" s="507"/>
      <c r="H1872" s="15" t="e">
        <v>#N/A</v>
      </c>
      <c r="I1872" s="1"/>
      <c r="J1872" s="15" t="e">
        <v>#N/A</v>
      </c>
      <c r="K1872" s="193" t="e">
        <f>J1872/L1872</f>
        <v>#N/A</v>
      </c>
      <c r="L1872" s="508" t="s">
        <v>278</v>
      </c>
      <c r="M1872" s="508"/>
      <c r="N1872" s="193">
        <f>IF(ISERROR(K1872),0,K1872)</f>
        <v>0</v>
      </c>
      <c r="O1872" s="192">
        <f>IF(N1872&lt;0.00001,O1870,N1872)</f>
        <v>0</v>
      </c>
      <c r="P1872" s="192">
        <f>IF(Q1872&lt;0.00001,P1870,Q1872)</f>
        <v>0</v>
      </c>
      <c r="Q1872" s="21">
        <f>IF(ISERROR(J1872),0,J1872)</f>
        <v>0</v>
      </c>
    </row>
    <row r="1873" spans="6:49" x14ac:dyDescent="0.2">
      <c r="F1873" s="1"/>
      <c r="G1873" s="507"/>
      <c r="H1873" s="14"/>
      <c r="I1873" s="1"/>
      <c r="J1873" s="147"/>
      <c r="K1873" s="193"/>
      <c r="L1873" s="1"/>
      <c r="M1873" s="1"/>
      <c r="N1873" s="193"/>
      <c r="O1873" s="192"/>
      <c r="P1873" s="1"/>
      <c r="Q1873" s="21"/>
    </row>
    <row r="1874" spans="6:49" x14ac:dyDescent="0.2">
      <c r="F1874" s="1"/>
      <c r="G1874" s="507"/>
      <c r="H1874" s="15" t="e">
        <v>#N/A</v>
      </c>
      <c r="I1874" s="1"/>
      <c r="J1874" s="15" t="e">
        <v>#N/A</v>
      </c>
      <c r="K1874" s="193" t="e">
        <f>J1874/L1874</f>
        <v>#N/A</v>
      </c>
      <c r="L1874" s="508" t="s">
        <v>278</v>
      </c>
      <c r="M1874" s="508"/>
      <c r="N1874" s="193">
        <f>IF(ISERROR(K1874),0,K1874)</f>
        <v>0</v>
      </c>
      <c r="O1874" s="35">
        <f>IF(N1874&lt;0.00001,O1872,N1874)</f>
        <v>0</v>
      </c>
      <c r="P1874" s="192">
        <f>IF(Q1874&lt;0.00001,P1872,Q1874)</f>
        <v>0</v>
      </c>
      <c r="Q1874" s="21">
        <f>IF(ISERROR(J1874),0,J1874)</f>
        <v>0</v>
      </c>
    </row>
    <row r="1875" spans="6:49" x14ac:dyDescent="0.2">
      <c r="F1875" s="1"/>
      <c r="G1875" s="507"/>
      <c r="H1875" s="14"/>
      <c r="I1875" s="1"/>
      <c r="J1875" s="147"/>
      <c r="K1875" s="193"/>
      <c r="L1875" s="1"/>
      <c r="M1875" s="1"/>
      <c r="N1875" s="193"/>
      <c r="O1875" s="192"/>
      <c r="P1875" s="1"/>
      <c r="Q1875" s="21"/>
    </row>
    <row r="1876" spans="6:49" x14ac:dyDescent="0.2">
      <c r="F1876" s="1"/>
      <c r="G1876" s="507"/>
      <c r="H1876" s="15" t="e">
        <v>#N/A</v>
      </c>
      <c r="I1876" s="1"/>
      <c r="J1876" s="15" t="e">
        <v>#N/A</v>
      </c>
      <c r="K1876" s="193" t="e">
        <f>J1876/L1876</f>
        <v>#N/A</v>
      </c>
      <c r="L1876" s="508" t="s">
        <v>278</v>
      </c>
      <c r="M1876" s="508"/>
      <c r="N1876" s="193">
        <f>IF(ISERROR(K1876),0,K1876)</f>
        <v>0</v>
      </c>
      <c r="O1876" s="192">
        <f>IF(N1876&lt;0.00001,O1874,N1876)</f>
        <v>0</v>
      </c>
      <c r="P1876" s="192">
        <f>IF(Q1876&lt;0.00001,P1874,Q1876)</f>
        <v>0</v>
      </c>
      <c r="Q1876" s="21">
        <f>IF(ISERROR(J1876),0,J1876)</f>
        <v>0</v>
      </c>
    </row>
    <row r="1877" spans="6:49" x14ac:dyDescent="0.2">
      <c r="F1877" s="1"/>
      <c r="G1877" s="507"/>
      <c r="H1877" s="14"/>
      <c r="I1877" s="1"/>
      <c r="J1877" s="147"/>
      <c r="K1877" s="193"/>
      <c r="L1877" s="1"/>
      <c r="M1877" s="1"/>
      <c r="N1877" s="193"/>
      <c r="O1877" s="35"/>
      <c r="P1877" s="1"/>
      <c r="Q1877" s="21"/>
    </row>
    <row r="1878" spans="6:49" x14ac:dyDescent="0.2">
      <c r="F1878" s="1"/>
      <c r="G1878" s="507"/>
      <c r="H1878" s="15" t="e">
        <v>#N/A</v>
      </c>
      <c r="I1878" s="1"/>
      <c r="J1878" s="15" t="e">
        <v>#N/A</v>
      </c>
      <c r="K1878" s="193" t="e">
        <f>J1878/L1878</f>
        <v>#N/A</v>
      </c>
      <c r="L1878" s="508" t="s">
        <v>278</v>
      </c>
      <c r="M1878" s="508"/>
      <c r="N1878" s="193">
        <f>IF(ISERROR(K1878),0,K1878)</f>
        <v>0</v>
      </c>
      <c r="O1878" s="192">
        <f>IF(N1878&lt;0.00001,O1876,N1878)</f>
        <v>0</v>
      </c>
      <c r="P1878" s="192">
        <f>IF(Q1878&lt;0.00001,P1876,Q1878)</f>
        <v>0</v>
      </c>
      <c r="Q1878" s="21">
        <f>IF(ISERROR(J1878),0,J1878)</f>
        <v>0</v>
      </c>
    </row>
    <row r="1879" spans="6:49" x14ac:dyDescent="0.2">
      <c r="F1879" s="1"/>
      <c r="G1879" s="1"/>
      <c r="H1879" s="14"/>
      <c r="I1879" s="1"/>
      <c r="J1879" s="147"/>
      <c r="K1879" s="1"/>
      <c r="L1879" s="1"/>
      <c r="M1879" s="1"/>
      <c r="N1879" s="1"/>
      <c r="O1879" s="6"/>
      <c r="P1879" s="1"/>
    </row>
    <row r="1880" spans="6:49" x14ac:dyDescent="0.2">
      <c r="F1880" s="1"/>
      <c r="G1880" s="231" t="s">
        <v>275</v>
      </c>
      <c r="H1880" s="179" t="e">
        <f>VLOOKUP(G1847,Data!$A$3:$BE$35,10,FALSE)</f>
        <v>#VALUE!</v>
      </c>
      <c r="I1880" s="232" t="s">
        <v>274</v>
      </c>
      <c r="J1880" s="181">
        <f>VLOOKUP(G1847,Data!$A$3:$BE$35,14,FALSE)</f>
        <v>0</v>
      </c>
      <c r="K1880" s="1"/>
      <c r="L1880" s="321"/>
      <c r="M1880" s="321"/>
      <c r="N1880" s="321"/>
      <c r="O1880" s="321"/>
      <c r="P1880" s="1"/>
    </row>
    <row r="1881" spans="6:49" x14ac:dyDescent="0.2">
      <c r="F1881" s="1"/>
      <c r="G1881" s="1"/>
      <c r="H1881" s="1"/>
      <c r="I1881" s="1"/>
      <c r="J1881" s="147"/>
      <c r="K1881" s="1"/>
      <c r="L1881" s="1"/>
      <c r="M1881" s="1"/>
      <c r="N1881" s="1"/>
      <c r="O1881" s="1"/>
      <c r="P1881" s="1"/>
    </row>
    <row r="1882" spans="6:49" x14ac:dyDescent="0.2">
      <c r="F1882" s="1"/>
      <c r="G1882" s="1"/>
      <c r="H1882" s="1"/>
      <c r="I1882" s="1"/>
      <c r="J1882" s="147"/>
      <c r="K1882" s="1"/>
      <c r="L1882" s="1"/>
      <c r="M1882" s="1"/>
      <c r="N1882" s="1"/>
      <c r="O1882" s="1"/>
      <c r="P1882" s="1"/>
    </row>
    <row r="1883" spans="6:49" x14ac:dyDescent="0.2">
      <c r="F1883" s="1"/>
      <c r="G1883" s="1"/>
      <c r="H1883" s="14"/>
      <c r="I1883" s="1"/>
      <c r="J1883" s="1"/>
      <c r="K1883" s="1"/>
      <c r="L1883" s="1"/>
      <c r="M1883" s="1"/>
      <c r="N1883" s="1"/>
      <c r="O1883" s="1"/>
      <c r="P1883" s="1"/>
    </row>
    <row r="1884" spans="6:49" ht="14.25" x14ac:dyDescent="0.2">
      <c r="F1884" s="1"/>
      <c r="G1884" s="1"/>
      <c r="H1884" s="35">
        <f>P1878</f>
        <v>0</v>
      </c>
      <c r="I1884" s="6" t="s">
        <v>109</v>
      </c>
      <c r="J1884" s="187">
        <f ca="1">TODAY()</f>
        <v>42845</v>
      </c>
      <c r="K1884" s="505" t="e">
        <f>VLOOKUP(G1847,Data!$A$3:$BE$35,53,FALSE)</f>
        <v>#DIV/0!</v>
      </c>
      <c r="L1884" s="506"/>
      <c r="M1884" s="506"/>
      <c r="N1884" s="8"/>
      <c r="O1884" s="1"/>
      <c r="P1884" s="1"/>
    </row>
    <row r="1885" spans="6:49" ht="14.25" x14ac:dyDescent="0.2">
      <c r="F1885" s="1"/>
      <c r="G1885" s="1"/>
      <c r="H1885" s="1"/>
      <c r="I1885" s="1"/>
      <c r="J1885" s="187"/>
      <c r="K1885" s="138" t="e">
        <f>K1884</f>
        <v>#DIV/0!</v>
      </c>
      <c r="L1885" s="1"/>
      <c r="M1885" s="1"/>
      <c r="N1885" s="8"/>
      <c r="O1885" s="1"/>
      <c r="P1885" s="1"/>
    </row>
    <row r="1886" spans="6:49" ht="14.25" x14ac:dyDescent="0.2">
      <c r="F1886" s="1"/>
      <c r="G1886" s="1"/>
      <c r="H1886" s="305">
        <f>O1878</f>
        <v>0</v>
      </c>
      <c r="I1886" s="6" t="s">
        <v>101</v>
      </c>
      <c r="J1886" s="187">
        <f ca="1">TODAY()</f>
        <v>42845</v>
      </c>
      <c r="K1886" s="510" t="str">
        <f>VLOOKUP(H1886,$AV$8:$AW$311,2,TRUE)</f>
        <v>(no data)</v>
      </c>
      <c r="L1886" s="510"/>
      <c r="M1886" s="510"/>
      <c r="N1886" s="8"/>
      <c r="O1886" s="6"/>
      <c r="P1886" s="1"/>
    </row>
    <row r="1887" spans="6:49" x14ac:dyDescent="0.2">
      <c r="F1887" s="1"/>
      <c r="G1887" s="6"/>
      <c r="H1887" s="1"/>
      <c r="I1887" s="1"/>
      <c r="J1887" s="1"/>
      <c r="K1887" s="1"/>
      <c r="L1887" s="1"/>
      <c r="M1887" s="1"/>
      <c r="N1887" s="1"/>
      <c r="O1887" s="35"/>
      <c r="P1887" s="1"/>
    </row>
    <row r="1888" spans="6:49" s="289" customFormat="1" x14ac:dyDescent="0.2">
      <c r="F1888" s="1"/>
      <c r="G1888" s="6"/>
      <c r="H1888" s="1"/>
      <c r="I1888" s="1"/>
      <c r="J1888" s="1"/>
      <c r="K1888" s="1"/>
      <c r="L1888" s="1"/>
      <c r="M1888" s="1"/>
      <c r="N1888" s="1"/>
      <c r="O1888" s="35"/>
      <c r="P1888" s="1"/>
      <c r="AV1888" s="21"/>
      <c r="AW1888" s="21"/>
    </row>
    <row r="1889" spans="6:49" s="289" customFormat="1" x14ac:dyDescent="0.2">
      <c r="G1889" s="301"/>
      <c r="O1889" s="302"/>
      <c r="AV1889" s="21"/>
      <c r="AW1889" s="21"/>
    </row>
    <row r="1890" spans="6:49" x14ac:dyDescent="0.2">
      <c r="F1890" s="1"/>
      <c r="G1890" s="1"/>
      <c r="H1890" s="1"/>
      <c r="I1890" s="1"/>
      <c r="J1890" s="1"/>
      <c r="K1890" s="1"/>
      <c r="L1890" s="1"/>
      <c r="M1890" s="1"/>
      <c r="N1890" s="1"/>
      <c r="O1890" s="1"/>
      <c r="P1890" s="1"/>
    </row>
    <row r="1891" spans="6:49" x14ac:dyDescent="0.2">
      <c r="F1891" s="1"/>
      <c r="G1891" s="11" t="s">
        <v>12</v>
      </c>
      <c r="H1891" s="495"/>
      <c r="I1891" s="495"/>
      <c r="J1891" s="495"/>
      <c r="K1891" s="495"/>
      <c r="L1891" s="495"/>
      <c r="M1891" s="495"/>
      <c r="N1891" s="495"/>
      <c r="O1891" s="28" t="s">
        <v>20</v>
      </c>
      <c r="P1891" s="1"/>
    </row>
    <row r="1892" spans="6:49" x14ac:dyDescent="0.2">
      <c r="F1892" s="1"/>
      <c r="G1892" s="1"/>
      <c r="H1892" s="1"/>
      <c r="I1892" s="1"/>
      <c r="J1892" s="1"/>
      <c r="K1892" s="1"/>
      <c r="L1892" s="1"/>
      <c r="M1892" s="1"/>
      <c r="N1892" s="1"/>
      <c r="O1892" s="1"/>
      <c r="P1892" s="1"/>
    </row>
    <row r="1894" spans="6:49" x14ac:dyDescent="0.2">
      <c r="M1894" s="226"/>
    </row>
  </sheetData>
  <mergeCells count="843">
    <mergeCell ref="H1891:N1891"/>
    <mergeCell ref="H38:J38"/>
    <mergeCell ref="N38:O38"/>
    <mergeCell ref="R21:U27"/>
    <mergeCell ref="L1762:M1762"/>
    <mergeCell ref="L1764:M1764"/>
    <mergeCell ref="L1766:M1766"/>
    <mergeCell ref="L1768:M1768"/>
    <mergeCell ref="L1770:M1770"/>
    <mergeCell ref="L1772:M1772"/>
    <mergeCell ref="L1774:M1774"/>
    <mergeCell ref="L1776:M1776"/>
    <mergeCell ref="L1733:O1733"/>
    <mergeCell ref="K1737:M1737"/>
    <mergeCell ref="K1739:M1739"/>
    <mergeCell ref="G1745:O1747"/>
    <mergeCell ref="H1749:O1749"/>
    <mergeCell ref="M1753:N1753"/>
    <mergeCell ref="G1761:G1780"/>
    <mergeCell ref="L1758:M1758"/>
    <mergeCell ref="L1760:M1760"/>
    <mergeCell ref="L1778:M1778"/>
    <mergeCell ref="L1780:M1780"/>
    <mergeCell ref="L1713:M1713"/>
    <mergeCell ref="L1715:M1715"/>
    <mergeCell ref="L1717:M1717"/>
    <mergeCell ref="L1719:M1719"/>
    <mergeCell ref="L1721:M1721"/>
    <mergeCell ref="L1723:M1723"/>
    <mergeCell ref="L1684:O1684"/>
    <mergeCell ref="K1688:M1688"/>
    <mergeCell ref="K1690:M1690"/>
    <mergeCell ref="G1696:O1698"/>
    <mergeCell ref="H1700:O1700"/>
    <mergeCell ref="M1704:N1704"/>
    <mergeCell ref="G1712:G1731"/>
    <mergeCell ref="L1709:M1709"/>
    <mergeCell ref="L1711:M1711"/>
    <mergeCell ref="L1725:M1725"/>
    <mergeCell ref="L1727:M1727"/>
    <mergeCell ref="L1729:M1729"/>
    <mergeCell ref="L1731:M1731"/>
    <mergeCell ref="L1664:M1664"/>
    <mergeCell ref="L1666:M1666"/>
    <mergeCell ref="L1668:M1668"/>
    <mergeCell ref="L1635:O1635"/>
    <mergeCell ref="K1639:M1639"/>
    <mergeCell ref="K1641:M1641"/>
    <mergeCell ref="G1647:O1649"/>
    <mergeCell ref="H1651:O1651"/>
    <mergeCell ref="M1655:N1655"/>
    <mergeCell ref="G1663:G1682"/>
    <mergeCell ref="L1660:M1660"/>
    <mergeCell ref="L1662:M1662"/>
    <mergeCell ref="L1670:M1670"/>
    <mergeCell ref="L1672:M1672"/>
    <mergeCell ref="L1674:M1674"/>
    <mergeCell ref="L1676:M1676"/>
    <mergeCell ref="L1678:M1678"/>
    <mergeCell ref="L1680:M1680"/>
    <mergeCell ref="L1682:M1682"/>
    <mergeCell ref="L1566:M1566"/>
    <mergeCell ref="L1568:M1568"/>
    <mergeCell ref="L1570:M1570"/>
    <mergeCell ref="L1572:M1572"/>
    <mergeCell ref="L1574:M1574"/>
    <mergeCell ref="L1576:M1576"/>
    <mergeCell ref="L1537:O1537"/>
    <mergeCell ref="K1541:M1541"/>
    <mergeCell ref="K1543:M1543"/>
    <mergeCell ref="G1549:O1551"/>
    <mergeCell ref="H1553:O1553"/>
    <mergeCell ref="M1557:N1557"/>
    <mergeCell ref="G1565:G1584"/>
    <mergeCell ref="L1562:M1562"/>
    <mergeCell ref="L1564:M1564"/>
    <mergeCell ref="L1578:M1578"/>
    <mergeCell ref="L1580:M1580"/>
    <mergeCell ref="L1582:M1582"/>
    <mergeCell ref="L1584:M1584"/>
    <mergeCell ref="L1517:M1517"/>
    <mergeCell ref="L1519:M1519"/>
    <mergeCell ref="L1521:M1521"/>
    <mergeCell ref="L1488:O1488"/>
    <mergeCell ref="K1492:M1492"/>
    <mergeCell ref="K1494:M1494"/>
    <mergeCell ref="G1500:O1502"/>
    <mergeCell ref="H1504:O1504"/>
    <mergeCell ref="M1508:N1508"/>
    <mergeCell ref="G1516:G1535"/>
    <mergeCell ref="L1513:M1513"/>
    <mergeCell ref="L1515:M1515"/>
    <mergeCell ref="L1523:M1523"/>
    <mergeCell ref="L1525:M1525"/>
    <mergeCell ref="L1527:M1527"/>
    <mergeCell ref="L1529:M1529"/>
    <mergeCell ref="L1531:M1531"/>
    <mergeCell ref="L1533:M1533"/>
    <mergeCell ref="L1535:M1535"/>
    <mergeCell ref="L1419:M1419"/>
    <mergeCell ref="L1421:M1421"/>
    <mergeCell ref="L1423:M1423"/>
    <mergeCell ref="L1425:M1425"/>
    <mergeCell ref="L1427:M1427"/>
    <mergeCell ref="L1429:M1429"/>
    <mergeCell ref="L1390:O1390"/>
    <mergeCell ref="K1394:M1394"/>
    <mergeCell ref="K1396:M1396"/>
    <mergeCell ref="G1402:O1404"/>
    <mergeCell ref="H1406:O1406"/>
    <mergeCell ref="M1410:N1410"/>
    <mergeCell ref="G1418:G1437"/>
    <mergeCell ref="L1415:M1415"/>
    <mergeCell ref="L1417:M1417"/>
    <mergeCell ref="L1431:M1431"/>
    <mergeCell ref="L1433:M1433"/>
    <mergeCell ref="L1435:M1435"/>
    <mergeCell ref="L1437:M1437"/>
    <mergeCell ref="L1370:M1370"/>
    <mergeCell ref="L1372:M1372"/>
    <mergeCell ref="L1374:M1374"/>
    <mergeCell ref="L1341:O1341"/>
    <mergeCell ref="K1345:M1345"/>
    <mergeCell ref="K1347:M1347"/>
    <mergeCell ref="G1353:O1355"/>
    <mergeCell ref="H1357:O1357"/>
    <mergeCell ref="M1361:N1361"/>
    <mergeCell ref="G1369:G1388"/>
    <mergeCell ref="L1366:M1366"/>
    <mergeCell ref="L1368:M1368"/>
    <mergeCell ref="L1376:M1376"/>
    <mergeCell ref="L1378:M1378"/>
    <mergeCell ref="L1380:M1380"/>
    <mergeCell ref="L1382:M1382"/>
    <mergeCell ref="L1384:M1384"/>
    <mergeCell ref="L1386:M1386"/>
    <mergeCell ref="L1388:M1388"/>
    <mergeCell ref="L1272:M1272"/>
    <mergeCell ref="L1274:M1274"/>
    <mergeCell ref="L1276:M1276"/>
    <mergeCell ref="L1278:M1278"/>
    <mergeCell ref="L1280:M1280"/>
    <mergeCell ref="L1282:M1282"/>
    <mergeCell ref="L1243:O1243"/>
    <mergeCell ref="K1247:M1247"/>
    <mergeCell ref="K1249:M1249"/>
    <mergeCell ref="G1255:O1257"/>
    <mergeCell ref="H1259:O1259"/>
    <mergeCell ref="M1263:N1263"/>
    <mergeCell ref="G1271:G1290"/>
    <mergeCell ref="L1268:M1268"/>
    <mergeCell ref="L1270:M1270"/>
    <mergeCell ref="L1284:M1284"/>
    <mergeCell ref="L1286:M1286"/>
    <mergeCell ref="L1288:M1288"/>
    <mergeCell ref="L1290:M1290"/>
    <mergeCell ref="L1223:M1223"/>
    <mergeCell ref="L1225:M1225"/>
    <mergeCell ref="L1227:M1227"/>
    <mergeCell ref="L1194:O1194"/>
    <mergeCell ref="K1198:M1198"/>
    <mergeCell ref="K1200:M1200"/>
    <mergeCell ref="G1206:O1208"/>
    <mergeCell ref="H1210:O1210"/>
    <mergeCell ref="M1214:N1214"/>
    <mergeCell ref="G1222:G1241"/>
    <mergeCell ref="L1219:M1219"/>
    <mergeCell ref="L1221:M1221"/>
    <mergeCell ref="L1229:M1229"/>
    <mergeCell ref="L1231:M1231"/>
    <mergeCell ref="L1233:M1233"/>
    <mergeCell ref="L1235:M1235"/>
    <mergeCell ref="L1237:M1237"/>
    <mergeCell ref="L1239:M1239"/>
    <mergeCell ref="L1241:M1241"/>
    <mergeCell ref="L1125:M1125"/>
    <mergeCell ref="L1127:M1127"/>
    <mergeCell ref="L1129:M1129"/>
    <mergeCell ref="L1131:M1131"/>
    <mergeCell ref="L1133:M1133"/>
    <mergeCell ref="L1135:M1135"/>
    <mergeCell ref="L1096:O1096"/>
    <mergeCell ref="K1100:M1100"/>
    <mergeCell ref="K1102:M1102"/>
    <mergeCell ref="G1108:O1110"/>
    <mergeCell ref="H1112:O1112"/>
    <mergeCell ref="M1116:N1116"/>
    <mergeCell ref="G1124:G1143"/>
    <mergeCell ref="L1121:M1121"/>
    <mergeCell ref="L1123:M1123"/>
    <mergeCell ref="L1137:M1137"/>
    <mergeCell ref="L1139:M1139"/>
    <mergeCell ref="L1141:M1141"/>
    <mergeCell ref="L1143:M1143"/>
    <mergeCell ref="L1076:M1076"/>
    <mergeCell ref="L1078:M1078"/>
    <mergeCell ref="L1080:M1080"/>
    <mergeCell ref="L1047:O1047"/>
    <mergeCell ref="K1051:M1051"/>
    <mergeCell ref="K1053:M1053"/>
    <mergeCell ref="G1059:O1061"/>
    <mergeCell ref="H1063:O1063"/>
    <mergeCell ref="M1067:N1067"/>
    <mergeCell ref="G1075:G1094"/>
    <mergeCell ref="L1072:M1072"/>
    <mergeCell ref="L1074:M1074"/>
    <mergeCell ref="L1082:M1082"/>
    <mergeCell ref="L1084:M1084"/>
    <mergeCell ref="L1086:M1086"/>
    <mergeCell ref="L1088:M1088"/>
    <mergeCell ref="L1090:M1090"/>
    <mergeCell ref="L1092:M1092"/>
    <mergeCell ref="L1094:M1094"/>
    <mergeCell ref="L978:M978"/>
    <mergeCell ref="L980:M980"/>
    <mergeCell ref="L982:M982"/>
    <mergeCell ref="L984:M984"/>
    <mergeCell ref="L986:M986"/>
    <mergeCell ref="L988:M988"/>
    <mergeCell ref="L949:O949"/>
    <mergeCell ref="K953:M953"/>
    <mergeCell ref="K955:M955"/>
    <mergeCell ref="G961:O963"/>
    <mergeCell ref="H965:O965"/>
    <mergeCell ref="M969:N969"/>
    <mergeCell ref="G977:G996"/>
    <mergeCell ref="L974:M974"/>
    <mergeCell ref="L976:M976"/>
    <mergeCell ref="L990:M990"/>
    <mergeCell ref="L992:M992"/>
    <mergeCell ref="L994:M994"/>
    <mergeCell ref="L996:M996"/>
    <mergeCell ref="L929:M929"/>
    <mergeCell ref="L931:M931"/>
    <mergeCell ref="L933:M933"/>
    <mergeCell ref="L900:O900"/>
    <mergeCell ref="K904:M904"/>
    <mergeCell ref="K906:M906"/>
    <mergeCell ref="G912:O914"/>
    <mergeCell ref="H916:O916"/>
    <mergeCell ref="M920:N920"/>
    <mergeCell ref="G928:G947"/>
    <mergeCell ref="L925:M925"/>
    <mergeCell ref="L927:M927"/>
    <mergeCell ref="L935:M935"/>
    <mergeCell ref="L937:M937"/>
    <mergeCell ref="L939:M939"/>
    <mergeCell ref="L941:M941"/>
    <mergeCell ref="L943:M943"/>
    <mergeCell ref="L945:M945"/>
    <mergeCell ref="L947:M947"/>
    <mergeCell ref="L831:M831"/>
    <mergeCell ref="L833:M833"/>
    <mergeCell ref="L835:M835"/>
    <mergeCell ref="L837:M837"/>
    <mergeCell ref="L839:M839"/>
    <mergeCell ref="L841:M841"/>
    <mergeCell ref="L843:M843"/>
    <mergeCell ref="L802:O802"/>
    <mergeCell ref="K806:M806"/>
    <mergeCell ref="K808:M808"/>
    <mergeCell ref="G814:O816"/>
    <mergeCell ref="H818:O818"/>
    <mergeCell ref="M822:N822"/>
    <mergeCell ref="G830:G849"/>
    <mergeCell ref="L827:M827"/>
    <mergeCell ref="L829:M829"/>
    <mergeCell ref="L845:M845"/>
    <mergeCell ref="L847:M847"/>
    <mergeCell ref="L849:M849"/>
    <mergeCell ref="L782:M782"/>
    <mergeCell ref="L784:M784"/>
    <mergeCell ref="L786:M786"/>
    <mergeCell ref="L788:M788"/>
    <mergeCell ref="L753:O753"/>
    <mergeCell ref="K757:M757"/>
    <mergeCell ref="K759:M759"/>
    <mergeCell ref="G765:O767"/>
    <mergeCell ref="H769:O769"/>
    <mergeCell ref="M773:N773"/>
    <mergeCell ref="G781:G800"/>
    <mergeCell ref="L778:M778"/>
    <mergeCell ref="L780:M780"/>
    <mergeCell ref="L790:M790"/>
    <mergeCell ref="L792:M792"/>
    <mergeCell ref="L794:M794"/>
    <mergeCell ref="L796:M796"/>
    <mergeCell ref="L798:M798"/>
    <mergeCell ref="L800:M800"/>
    <mergeCell ref="L684:M684"/>
    <mergeCell ref="L686:M686"/>
    <mergeCell ref="L688:M688"/>
    <mergeCell ref="L690:M690"/>
    <mergeCell ref="L692:M692"/>
    <mergeCell ref="L655:O655"/>
    <mergeCell ref="K659:M659"/>
    <mergeCell ref="K661:M661"/>
    <mergeCell ref="G667:O669"/>
    <mergeCell ref="H671:O671"/>
    <mergeCell ref="M675:N675"/>
    <mergeCell ref="G683:G702"/>
    <mergeCell ref="L694:M694"/>
    <mergeCell ref="L696:M696"/>
    <mergeCell ref="L698:M698"/>
    <mergeCell ref="L700:M700"/>
    <mergeCell ref="L702:M702"/>
    <mergeCell ref="L680:M680"/>
    <mergeCell ref="L586:M586"/>
    <mergeCell ref="L588:M588"/>
    <mergeCell ref="L590:M590"/>
    <mergeCell ref="L592:M592"/>
    <mergeCell ref="L594:M594"/>
    <mergeCell ref="L557:O557"/>
    <mergeCell ref="K561:M561"/>
    <mergeCell ref="K563:M563"/>
    <mergeCell ref="G569:O571"/>
    <mergeCell ref="H573:O573"/>
    <mergeCell ref="M577:N577"/>
    <mergeCell ref="G585:G604"/>
    <mergeCell ref="L596:M596"/>
    <mergeCell ref="L598:M598"/>
    <mergeCell ref="L600:M600"/>
    <mergeCell ref="L602:M602"/>
    <mergeCell ref="L604:M604"/>
    <mergeCell ref="L582:M582"/>
    <mergeCell ref="L496:M496"/>
    <mergeCell ref="L459:O459"/>
    <mergeCell ref="K463:M463"/>
    <mergeCell ref="K465:M465"/>
    <mergeCell ref="G471:O473"/>
    <mergeCell ref="H475:O475"/>
    <mergeCell ref="M479:N479"/>
    <mergeCell ref="G487:G506"/>
    <mergeCell ref="L498:M498"/>
    <mergeCell ref="L500:M500"/>
    <mergeCell ref="L502:M502"/>
    <mergeCell ref="L504:M504"/>
    <mergeCell ref="L506:M506"/>
    <mergeCell ref="L312:O312"/>
    <mergeCell ref="K316:M316"/>
    <mergeCell ref="K318:M318"/>
    <mergeCell ref="L451:M451"/>
    <mergeCell ref="L453:M453"/>
    <mergeCell ref="L455:M455"/>
    <mergeCell ref="L457:M457"/>
    <mergeCell ref="L488:M488"/>
    <mergeCell ref="L490:M490"/>
    <mergeCell ref="L386:M386"/>
    <mergeCell ref="L435:M435"/>
    <mergeCell ref="L484:M484"/>
    <mergeCell ref="L410:O410"/>
    <mergeCell ref="K414:M414"/>
    <mergeCell ref="K416:M416"/>
    <mergeCell ref="G422:O424"/>
    <mergeCell ref="H426:O426"/>
    <mergeCell ref="M430:N430"/>
    <mergeCell ref="G438:G457"/>
    <mergeCell ref="L439:M439"/>
    <mergeCell ref="L441:M441"/>
    <mergeCell ref="L443:M443"/>
    <mergeCell ref="L445:M445"/>
    <mergeCell ref="L447:M447"/>
    <mergeCell ref="L729:M729"/>
    <mergeCell ref="L339:M339"/>
    <mergeCell ref="L388:M388"/>
    <mergeCell ref="L437:M437"/>
    <mergeCell ref="L486:M486"/>
    <mergeCell ref="L535:M535"/>
    <mergeCell ref="L584:M584"/>
    <mergeCell ref="L633:M633"/>
    <mergeCell ref="L682:M682"/>
    <mergeCell ref="L351:M351"/>
    <mergeCell ref="L353:M353"/>
    <mergeCell ref="L355:M355"/>
    <mergeCell ref="L357:M357"/>
    <mergeCell ref="L359:M359"/>
    <mergeCell ref="L390:M390"/>
    <mergeCell ref="L392:M392"/>
    <mergeCell ref="L704:O704"/>
    <mergeCell ref="K708:M708"/>
    <mergeCell ref="K710:M710"/>
    <mergeCell ref="G716:O718"/>
    <mergeCell ref="L492:M492"/>
    <mergeCell ref="H720:O720"/>
    <mergeCell ref="L494:M494"/>
    <mergeCell ref="M724:N724"/>
    <mergeCell ref="L1880:O1880"/>
    <mergeCell ref="K1884:M1884"/>
    <mergeCell ref="K1886:M1886"/>
    <mergeCell ref="L1831:O1831"/>
    <mergeCell ref="K1835:M1835"/>
    <mergeCell ref="K1837:M1837"/>
    <mergeCell ref="G1843:O1845"/>
    <mergeCell ref="H1847:O1847"/>
    <mergeCell ref="M1851:N1851"/>
    <mergeCell ref="G1859:G1878"/>
    <mergeCell ref="L1856:M1856"/>
    <mergeCell ref="L1858:M1858"/>
    <mergeCell ref="L1866:M1866"/>
    <mergeCell ref="L1860:M1860"/>
    <mergeCell ref="L1862:M1862"/>
    <mergeCell ref="L1864:M1864"/>
    <mergeCell ref="L1868:M1868"/>
    <mergeCell ref="L1870:M1870"/>
    <mergeCell ref="L1872:M1872"/>
    <mergeCell ref="L1874:M1874"/>
    <mergeCell ref="L1876:M1876"/>
    <mergeCell ref="L1878:M1878"/>
    <mergeCell ref="L1782:O1782"/>
    <mergeCell ref="K1786:M1786"/>
    <mergeCell ref="K1788:M1788"/>
    <mergeCell ref="G1794:O1796"/>
    <mergeCell ref="H1798:O1798"/>
    <mergeCell ref="M1802:N1802"/>
    <mergeCell ref="G1810:G1829"/>
    <mergeCell ref="L1807:M1807"/>
    <mergeCell ref="L1809:M1809"/>
    <mergeCell ref="L1811:M1811"/>
    <mergeCell ref="L1813:M1813"/>
    <mergeCell ref="L1815:M1815"/>
    <mergeCell ref="L1817:M1817"/>
    <mergeCell ref="L1819:M1819"/>
    <mergeCell ref="L1821:M1821"/>
    <mergeCell ref="L1823:M1823"/>
    <mergeCell ref="L1825:M1825"/>
    <mergeCell ref="L1827:M1827"/>
    <mergeCell ref="L1829:M1829"/>
    <mergeCell ref="L1586:O1586"/>
    <mergeCell ref="K1590:M1590"/>
    <mergeCell ref="K1592:M1592"/>
    <mergeCell ref="G1598:O1600"/>
    <mergeCell ref="H1602:O1602"/>
    <mergeCell ref="M1606:N1606"/>
    <mergeCell ref="G1614:G1633"/>
    <mergeCell ref="L1611:M1611"/>
    <mergeCell ref="L1613:M1613"/>
    <mergeCell ref="L1615:M1615"/>
    <mergeCell ref="L1617:M1617"/>
    <mergeCell ref="L1619:M1619"/>
    <mergeCell ref="L1621:M1621"/>
    <mergeCell ref="L1623:M1623"/>
    <mergeCell ref="L1625:M1625"/>
    <mergeCell ref="L1627:M1627"/>
    <mergeCell ref="L1629:M1629"/>
    <mergeCell ref="L1631:M1631"/>
    <mergeCell ref="L1633:M1633"/>
    <mergeCell ref="L1439:O1439"/>
    <mergeCell ref="K1443:M1443"/>
    <mergeCell ref="K1445:M1445"/>
    <mergeCell ref="G1451:O1453"/>
    <mergeCell ref="H1455:O1455"/>
    <mergeCell ref="M1459:N1459"/>
    <mergeCell ref="G1467:G1486"/>
    <mergeCell ref="L1464:M1464"/>
    <mergeCell ref="L1466:M1466"/>
    <mergeCell ref="L1468:M1468"/>
    <mergeCell ref="L1470:M1470"/>
    <mergeCell ref="L1472:M1472"/>
    <mergeCell ref="L1474:M1474"/>
    <mergeCell ref="L1476:M1476"/>
    <mergeCell ref="L1478:M1478"/>
    <mergeCell ref="L1480:M1480"/>
    <mergeCell ref="L1482:M1482"/>
    <mergeCell ref="L1484:M1484"/>
    <mergeCell ref="L1486:M1486"/>
    <mergeCell ref="L1292:O1292"/>
    <mergeCell ref="K1296:M1296"/>
    <mergeCell ref="K1298:M1298"/>
    <mergeCell ref="G1304:O1306"/>
    <mergeCell ref="H1308:O1308"/>
    <mergeCell ref="M1312:N1312"/>
    <mergeCell ref="G1320:G1339"/>
    <mergeCell ref="L1317:M1317"/>
    <mergeCell ref="L1319:M1319"/>
    <mergeCell ref="L1321:M1321"/>
    <mergeCell ref="L1323:M1323"/>
    <mergeCell ref="L1325:M1325"/>
    <mergeCell ref="L1327:M1327"/>
    <mergeCell ref="L1329:M1329"/>
    <mergeCell ref="L1331:M1331"/>
    <mergeCell ref="L1333:M1333"/>
    <mergeCell ref="L1335:M1335"/>
    <mergeCell ref="L1337:M1337"/>
    <mergeCell ref="L1339:M1339"/>
    <mergeCell ref="L1145:O1145"/>
    <mergeCell ref="K1149:M1149"/>
    <mergeCell ref="K1151:M1151"/>
    <mergeCell ref="G1157:O1159"/>
    <mergeCell ref="H1161:O1161"/>
    <mergeCell ref="M1165:N1165"/>
    <mergeCell ref="G1173:G1192"/>
    <mergeCell ref="L1170:M1170"/>
    <mergeCell ref="L1172:M1172"/>
    <mergeCell ref="L1174:M1174"/>
    <mergeCell ref="L1176:M1176"/>
    <mergeCell ref="L1178:M1178"/>
    <mergeCell ref="L1180:M1180"/>
    <mergeCell ref="L1182:M1182"/>
    <mergeCell ref="L1184:M1184"/>
    <mergeCell ref="L1186:M1186"/>
    <mergeCell ref="L1188:M1188"/>
    <mergeCell ref="L1190:M1190"/>
    <mergeCell ref="L1192:M1192"/>
    <mergeCell ref="L998:O998"/>
    <mergeCell ref="K1002:M1002"/>
    <mergeCell ref="K1004:M1004"/>
    <mergeCell ref="G1010:O1012"/>
    <mergeCell ref="H1014:O1014"/>
    <mergeCell ref="M1018:N1018"/>
    <mergeCell ref="G1026:G1045"/>
    <mergeCell ref="L1023:M1023"/>
    <mergeCell ref="L1025:M1025"/>
    <mergeCell ref="L1027:M1027"/>
    <mergeCell ref="L1029:M1029"/>
    <mergeCell ref="L1031:M1031"/>
    <mergeCell ref="L1033:M1033"/>
    <mergeCell ref="L1035:M1035"/>
    <mergeCell ref="L1037:M1037"/>
    <mergeCell ref="L1039:M1039"/>
    <mergeCell ref="L1041:M1041"/>
    <mergeCell ref="L1043:M1043"/>
    <mergeCell ref="L1045:M1045"/>
    <mergeCell ref="L851:O851"/>
    <mergeCell ref="K855:M855"/>
    <mergeCell ref="K857:M857"/>
    <mergeCell ref="G863:O865"/>
    <mergeCell ref="H867:O867"/>
    <mergeCell ref="M871:N871"/>
    <mergeCell ref="G879:G898"/>
    <mergeCell ref="L876:M876"/>
    <mergeCell ref="L878:M878"/>
    <mergeCell ref="L880:M880"/>
    <mergeCell ref="L882:M882"/>
    <mergeCell ref="L884:M884"/>
    <mergeCell ref="L886:M886"/>
    <mergeCell ref="L888:M888"/>
    <mergeCell ref="L890:M890"/>
    <mergeCell ref="L892:M892"/>
    <mergeCell ref="L894:M894"/>
    <mergeCell ref="L896:M896"/>
    <mergeCell ref="L898:M898"/>
    <mergeCell ref="G732:G751"/>
    <mergeCell ref="L731:M731"/>
    <mergeCell ref="L733:M733"/>
    <mergeCell ref="L735:M735"/>
    <mergeCell ref="L737:M737"/>
    <mergeCell ref="L739:M739"/>
    <mergeCell ref="L741:M741"/>
    <mergeCell ref="L743:M743"/>
    <mergeCell ref="L745:M745"/>
    <mergeCell ref="L747:M747"/>
    <mergeCell ref="L749:M749"/>
    <mergeCell ref="L751:M751"/>
    <mergeCell ref="L606:O606"/>
    <mergeCell ref="K610:M610"/>
    <mergeCell ref="K612:M612"/>
    <mergeCell ref="G618:O620"/>
    <mergeCell ref="H622:O622"/>
    <mergeCell ref="M626:N626"/>
    <mergeCell ref="G634:G653"/>
    <mergeCell ref="L635:M635"/>
    <mergeCell ref="L637:M637"/>
    <mergeCell ref="L639:M639"/>
    <mergeCell ref="L641:M641"/>
    <mergeCell ref="L643:M643"/>
    <mergeCell ref="L645:M645"/>
    <mergeCell ref="L647:M647"/>
    <mergeCell ref="L649:M649"/>
    <mergeCell ref="L651:M651"/>
    <mergeCell ref="L653:M653"/>
    <mergeCell ref="L631:M631"/>
    <mergeCell ref="L508:O508"/>
    <mergeCell ref="K512:M512"/>
    <mergeCell ref="K514:M514"/>
    <mergeCell ref="G520:O522"/>
    <mergeCell ref="H524:O524"/>
    <mergeCell ref="M528:N528"/>
    <mergeCell ref="G536:G555"/>
    <mergeCell ref="L537:M537"/>
    <mergeCell ref="L539:M539"/>
    <mergeCell ref="L541:M541"/>
    <mergeCell ref="L543:M543"/>
    <mergeCell ref="L545:M545"/>
    <mergeCell ref="L547:M547"/>
    <mergeCell ref="L549:M549"/>
    <mergeCell ref="L551:M551"/>
    <mergeCell ref="L553:M553"/>
    <mergeCell ref="L555:M555"/>
    <mergeCell ref="L533:M533"/>
    <mergeCell ref="L449:M449"/>
    <mergeCell ref="G389:G408"/>
    <mergeCell ref="L394:M394"/>
    <mergeCell ref="L396:M396"/>
    <mergeCell ref="L398:M398"/>
    <mergeCell ref="L400:M400"/>
    <mergeCell ref="L402:M402"/>
    <mergeCell ref="L404:M404"/>
    <mergeCell ref="L406:M406"/>
    <mergeCell ref="L408:M408"/>
    <mergeCell ref="L361:O361"/>
    <mergeCell ref="K365:M365"/>
    <mergeCell ref="K367:M367"/>
    <mergeCell ref="G373:O375"/>
    <mergeCell ref="H377:O377"/>
    <mergeCell ref="M381:N381"/>
    <mergeCell ref="G324:O326"/>
    <mergeCell ref="H328:O328"/>
    <mergeCell ref="M332:N332"/>
    <mergeCell ref="G340:G359"/>
    <mergeCell ref="L341:M341"/>
    <mergeCell ref="L343:M343"/>
    <mergeCell ref="L345:M345"/>
    <mergeCell ref="L347:M347"/>
    <mergeCell ref="L349:M349"/>
    <mergeCell ref="L337:M337"/>
    <mergeCell ref="G275:O277"/>
    <mergeCell ref="H279:O279"/>
    <mergeCell ref="M283:N283"/>
    <mergeCell ref="G291:G310"/>
    <mergeCell ref="L288:M288"/>
    <mergeCell ref="L290:M290"/>
    <mergeCell ref="L292:M292"/>
    <mergeCell ref="L294:M294"/>
    <mergeCell ref="L296:M296"/>
    <mergeCell ref="L298:M298"/>
    <mergeCell ref="L300:M300"/>
    <mergeCell ref="L302:M302"/>
    <mergeCell ref="L304:M304"/>
    <mergeCell ref="L306:M306"/>
    <mergeCell ref="L308:M308"/>
    <mergeCell ref="L310:M310"/>
    <mergeCell ref="H140:M141"/>
    <mergeCell ref="H143:M144"/>
    <mergeCell ref="H146:M147"/>
    <mergeCell ref="H149:M150"/>
    <mergeCell ref="H152:M153"/>
    <mergeCell ref="H182:M183"/>
    <mergeCell ref="H155:M156"/>
    <mergeCell ref="H158:M159"/>
    <mergeCell ref="H161:M162"/>
    <mergeCell ref="H164:M165"/>
    <mergeCell ref="H167:M168"/>
    <mergeCell ref="H170:M171"/>
    <mergeCell ref="H173:M174"/>
    <mergeCell ref="H176:M177"/>
    <mergeCell ref="H179:M180"/>
    <mergeCell ref="K269:M269"/>
    <mergeCell ref="H230:O230"/>
    <mergeCell ref="H40:M41"/>
    <mergeCell ref="N40:O40"/>
    <mergeCell ref="H43:M44"/>
    <mergeCell ref="H46:M47"/>
    <mergeCell ref="H49:M50"/>
    <mergeCell ref="N43:O43"/>
    <mergeCell ref="N46:O46"/>
    <mergeCell ref="L263:O263"/>
    <mergeCell ref="M234:N234"/>
    <mergeCell ref="N140:O140"/>
    <mergeCell ref="N143:O143"/>
    <mergeCell ref="N146:O146"/>
    <mergeCell ref="N149:O149"/>
    <mergeCell ref="N182:O182"/>
    <mergeCell ref="N185:O185"/>
    <mergeCell ref="N188:O188"/>
    <mergeCell ref="N191:O191"/>
    <mergeCell ref="N209:O209"/>
    <mergeCell ref="N212:O212"/>
    <mergeCell ref="N215:O215"/>
    <mergeCell ref="N194:O194"/>
    <mergeCell ref="N179:O179"/>
    <mergeCell ref="V252:W252"/>
    <mergeCell ref="K267:M267"/>
    <mergeCell ref="G242:G261"/>
    <mergeCell ref="N197:O197"/>
    <mergeCell ref="N200:O200"/>
    <mergeCell ref="N203:O203"/>
    <mergeCell ref="N206:O206"/>
    <mergeCell ref="H215:M216"/>
    <mergeCell ref="H200:M201"/>
    <mergeCell ref="H203:M204"/>
    <mergeCell ref="H206:M207"/>
    <mergeCell ref="H209:M210"/>
    <mergeCell ref="H212:M213"/>
    <mergeCell ref="L261:M261"/>
    <mergeCell ref="R241:U245"/>
    <mergeCell ref="L259:M259"/>
    <mergeCell ref="L243:M243"/>
    <mergeCell ref="L245:M245"/>
    <mergeCell ref="L247:M247"/>
    <mergeCell ref="L249:M249"/>
    <mergeCell ref="L251:M251"/>
    <mergeCell ref="L253:M253"/>
    <mergeCell ref="L255:M255"/>
    <mergeCell ref="L257:M257"/>
    <mergeCell ref="H185:M186"/>
    <mergeCell ref="H188:M189"/>
    <mergeCell ref="H191:M192"/>
    <mergeCell ref="H194:M195"/>
    <mergeCell ref="H197:M198"/>
    <mergeCell ref="L241:M241"/>
    <mergeCell ref="N152:O152"/>
    <mergeCell ref="N155:O155"/>
    <mergeCell ref="N158:O158"/>
    <mergeCell ref="N161:O161"/>
    <mergeCell ref="N164:O164"/>
    <mergeCell ref="N167:O167"/>
    <mergeCell ref="N170:O170"/>
    <mergeCell ref="N173:O173"/>
    <mergeCell ref="N176:O176"/>
    <mergeCell ref="G226:O228"/>
    <mergeCell ref="L239:M239"/>
    <mergeCell ref="H52:M53"/>
    <mergeCell ref="H55:M56"/>
    <mergeCell ref="H58:M59"/>
    <mergeCell ref="H61:M62"/>
    <mergeCell ref="H64:M65"/>
    <mergeCell ref="R7:U7"/>
    <mergeCell ref="R8:U8"/>
    <mergeCell ref="H7:N7"/>
    <mergeCell ref="N49:O49"/>
    <mergeCell ref="G12:O16"/>
    <mergeCell ref="G18:O31"/>
    <mergeCell ref="N41:O41"/>
    <mergeCell ref="N42:O42"/>
    <mergeCell ref="N44:O44"/>
    <mergeCell ref="N45:O45"/>
    <mergeCell ref="N47:O47"/>
    <mergeCell ref="N48:O48"/>
    <mergeCell ref="N50:O50"/>
    <mergeCell ref="N51:O51"/>
    <mergeCell ref="N53:O53"/>
    <mergeCell ref="N54:O54"/>
    <mergeCell ref="N56:O56"/>
    <mergeCell ref="N57:O57"/>
    <mergeCell ref="N59:O59"/>
    <mergeCell ref="N52:O52"/>
    <mergeCell ref="N55:O55"/>
    <mergeCell ref="N58:O58"/>
    <mergeCell ref="N61:O61"/>
    <mergeCell ref="N64:O64"/>
    <mergeCell ref="N68:O68"/>
    <mergeCell ref="N69:O69"/>
    <mergeCell ref="N71:O71"/>
    <mergeCell ref="N72:O72"/>
    <mergeCell ref="N60:O60"/>
    <mergeCell ref="N62:O62"/>
    <mergeCell ref="N63:O63"/>
    <mergeCell ref="N65:O65"/>
    <mergeCell ref="N66:O66"/>
    <mergeCell ref="N67:O67"/>
    <mergeCell ref="N70:O70"/>
    <mergeCell ref="N73:O73"/>
    <mergeCell ref="N76:O76"/>
    <mergeCell ref="N79:O79"/>
    <mergeCell ref="N74:O74"/>
    <mergeCell ref="N75:O75"/>
    <mergeCell ref="N77:O77"/>
    <mergeCell ref="N78:O78"/>
    <mergeCell ref="N80:O80"/>
    <mergeCell ref="N81:O81"/>
    <mergeCell ref="H127:M128"/>
    <mergeCell ref="N112:O112"/>
    <mergeCell ref="N115:O115"/>
    <mergeCell ref="N118:O118"/>
    <mergeCell ref="N121:O121"/>
    <mergeCell ref="N124:O124"/>
    <mergeCell ref="H112:M113"/>
    <mergeCell ref="H115:M116"/>
    <mergeCell ref="H118:M119"/>
    <mergeCell ref="H121:M122"/>
    <mergeCell ref="H124:M125"/>
    <mergeCell ref="N122:O122"/>
    <mergeCell ref="N113:O113"/>
    <mergeCell ref="N114:O114"/>
    <mergeCell ref="N116:O116"/>
    <mergeCell ref="N117:O117"/>
    <mergeCell ref="N119:O119"/>
    <mergeCell ref="N120:O120"/>
    <mergeCell ref="N127:O127"/>
    <mergeCell ref="N123:O123"/>
    <mergeCell ref="N125:O125"/>
    <mergeCell ref="N126:O126"/>
    <mergeCell ref="N111:O111"/>
    <mergeCell ref="N99:O99"/>
    <mergeCell ref="N101:O101"/>
    <mergeCell ref="N102:O102"/>
    <mergeCell ref="N104:O104"/>
    <mergeCell ref="N105:O105"/>
    <mergeCell ref="N107:O107"/>
    <mergeCell ref="N108:O108"/>
    <mergeCell ref="N128:O128"/>
    <mergeCell ref="N97:O97"/>
    <mergeCell ref="N100:O100"/>
    <mergeCell ref="N103:O103"/>
    <mergeCell ref="N106:O106"/>
    <mergeCell ref="N109:O109"/>
    <mergeCell ref="H106:M107"/>
    <mergeCell ref="N93:O93"/>
    <mergeCell ref="N95:O95"/>
    <mergeCell ref="N96:O96"/>
    <mergeCell ref="N98:O98"/>
    <mergeCell ref="H109:M110"/>
    <mergeCell ref="N110:O110"/>
    <mergeCell ref="N84:O84"/>
    <mergeCell ref="N86:O86"/>
    <mergeCell ref="N87:O87"/>
    <mergeCell ref="N89:O89"/>
    <mergeCell ref="N90:O90"/>
    <mergeCell ref="H94:M95"/>
    <mergeCell ref="N94:O94"/>
    <mergeCell ref="H82:M83"/>
    <mergeCell ref="H85:M86"/>
    <mergeCell ref="H88:M89"/>
    <mergeCell ref="H91:M92"/>
    <mergeCell ref="N92:O92"/>
    <mergeCell ref="N82:O82"/>
    <mergeCell ref="N85:O85"/>
    <mergeCell ref="N88:O88"/>
    <mergeCell ref="N91:O91"/>
    <mergeCell ref="R42:U49"/>
    <mergeCell ref="R59:U65"/>
    <mergeCell ref="N138:O138"/>
    <mergeCell ref="H133:M134"/>
    <mergeCell ref="H136:M137"/>
    <mergeCell ref="N129:O129"/>
    <mergeCell ref="N130:O130"/>
    <mergeCell ref="N131:O131"/>
    <mergeCell ref="N132:O132"/>
    <mergeCell ref="N133:O133"/>
    <mergeCell ref="H130:M131"/>
    <mergeCell ref="H67:M68"/>
    <mergeCell ref="H70:M71"/>
    <mergeCell ref="H73:M74"/>
    <mergeCell ref="H76:M77"/>
    <mergeCell ref="H79:M80"/>
    <mergeCell ref="N134:O134"/>
    <mergeCell ref="N135:O135"/>
    <mergeCell ref="N136:O136"/>
    <mergeCell ref="N137:O137"/>
    <mergeCell ref="H97:M98"/>
    <mergeCell ref="H100:M101"/>
    <mergeCell ref="H103:M104"/>
    <mergeCell ref="N83:O83"/>
  </mergeCells>
  <conditionalFormatting sqref="G273:G274 I299 G322:G323 I348 G371:G372 I397 G420:G421 I446 G469:G470 I495 G518:G519 I544 G567:G568 I593 G616:G617 I642 G665:G666 I691 G714:G715 I740 G763:G764 I789 G812:G813 I838 G861:G862 I887 G910:G911 I936 G959:G960 I985 G1008:G1009 I1034 G1057:G1058 I1083 G1106:G1107 I1132 G1155:G1156 I1181 G1204:G1205 I1230 G1253:G1254 I1279 G1302:G1303 I1328 G1351:G1352 I1377 G1400:G1401 I1426 G1449:G1450 I1475 G1498:G1499 I1524 G1547:G1548 I1573 G1596:G1597 I1622 G1645:G1646 I1671 G1694:G1695 I1720 G1743:G1744 I1769 G1792:G1793 I1818 G1841:G1842 I1867 G222:G225 I250">
    <cfRule type="cellIs" dxfId="147" priority="3916" stopIfTrue="1" operator="equal">
      <formula>0</formula>
    </cfRule>
  </conditionalFormatting>
  <conditionalFormatting sqref="I299 G273:G274 I348 G322:G323 I397 G371:G372 I446 G420:G421 I495 G469:G470 I544 G518:G519 I593 G567:G568 I642 G616:G617 I691 G665:G666 I740 G714:G715 I789 G763:G764 I838 G812:G813 I887 G861:G862 I936 G910:G911 I985 G959:G960 I1034 G1008:G1009 I1083 G1057:G1058 I1132 G1106:G1107 I1181 G1155:G1156 I1230 G1204:G1205 I1279 G1253:G1254 I1328 G1302:G1303 I1377 G1351:G1352 I1426 G1400:G1401 I1475 G1449:G1450 I1524 G1498:G1499 I1573 G1547:G1548 I1622 G1596:G1597 I1671 G1645:G1646 I1720 G1694:G1695 I1769 G1743:G1744 I1818 G1792:G1793 I1867 G1841:G1842 I250 G222:G225">
    <cfRule type="expression" dxfId="146" priority="3923" stopIfTrue="1">
      <formula>$H$252="Please define your indicator here."</formula>
    </cfRule>
  </conditionalFormatting>
  <conditionalFormatting sqref="V252:W252">
    <cfRule type="expression" dxfId="145" priority="3796">
      <formula>$V$252="making moderate progress"</formula>
    </cfRule>
    <cfRule type="expression" dxfId="144" priority="3797">
      <formula>$V$252="on track"</formula>
    </cfRule>
    <cfRule type="expression" dxfId="143" priority="3798">
      <formula>$V$252="critically delayed"</formula>
    </cfRule>
  </conditionalFormatting>
  <conditionalFormatting sqref="H40 H140 H143 H146 H149 H152 H155 H158 H161 H164 H167 H170 H173 H176 H179 H182 H185 H188 H191 H194 H197 H200 H203 H206 H209 H212 H215 H43 H46 H49 H52 H55 H58 H61 H64 H67 H70 H73 H76 H79 H82 H85 H88 H91 H94 H97 H100 H103 H106 H109 H112 H115 H118 H121 H124 H127 H130 H133 H136 I280 H279 I282:I284 I329 H328 I331:I333 I378 H377 I380:I382 I427 H426 I429:I431 I476 H475 I478:I480 I525 H524 I527:I529 I574 H573 I576:I578 I623 H622 I625:I627 I672 H671 I674:I676 I721 H720 I723:I725 I770 H769 I772:I774 I819 H818 I821:I823 I868 H867 I870:I872 I917 H916 I919:I921 I966 H965 I968:I970 I1015 H1014 I1017:I1019 I1064 H1063 I1066:I1068 I1113 H1112 I1115:I1117 I1162 H1161 I1164:I1166 I1211 H1210 I1213:I1215 I1260 H1259 I1262:I1264 I1309 H1308 I1311:I1313 I1358 H1357 I1360:I1362 I1407 H1406 I1409:I1411 I1456 H1455 I1458:I1460 I1505 H1504 I1507:I1509 I1554 H1553 I1556:I1558 I1603 H1602 I1605:I1607 I1652 H1651 I1654:I1656 I1701 H1700 I1703:I1705 I1750 H1749 I1752:I1754 I1799 H1798 I1801:I1803 I1848 H1847 I1850:I1852 I231 H230 I237:I242 I233:I235 I286:I291 I335:I340 I384:I389 I433:I438 I482:I487 I531:I536 I580:I585 I629:I634 I678:I683 I727:I732 I776:I781 I825:I830 I874:I879 I923:I928 I972:I977 I1021:I1026 I1070:I1075 I1119:I1124 I1168:I1173 I1217:I1222 I1266:I1271 I1315:I1320 I1364:I1369 I1413:I1418 I1462:I1467 I1511:I1516 I1560:I1565 I1609:I1614 I1658:I1663 I1707:I1712 I1756:I1761 I1805:I1810 I1854:I1859 I263 L241:O241 L290:M290 L339:M339 L388:M388 L437:M437 L486:M486 L535:M535 L584:M584 L633:M633 L682:M682 L731:M731 L780:M780 L829:M829 L878:M878 L927:M927 L976:M976 L1025:M1025 L1074:M1074 L1123:M1123 L1172:M1172 L1221:M1221 L1270:M1270 L1319:M1319 L1368:M1368 L1417:M1417 L1466:M1466 L1515:M1515 L1564:M1564 L1613:M1613 L1662:M1662 L1711:M1711 L1760:M1760 L1809:M1809 L1858:M1858 I312 I361 I410 I459 I508 I557 I606 I655 I704 I753 I802 I851 I900 I949 I998 I1047 I1096 I1145 I1194 I1243 I1292 I1341 I1390 I1439 I1488 I1537 I1586 I1635 I1684 I1733 I1782 I1831 I1880">
    <cfRule type="containsText" dxfId="142" priority="3784" operator="containsText" text="Please define your indicator here.">
      <formula>NOT(ISERROR(SEARCH("Please define your indicator here.",H40)))</formula>
    </cfRule>
  </conditionalFormatting>
  <conditionalFormatting sqref="N318 N367 N416 N465 N514 N563 N612 N661 N710 N759 N808 N857 N906 N955 N1004 N1053 N1102 N1151 N1200 N1249 N1298 N1347 N1396 N1445 N1494 N1543 N1592 N1641 N1690 N1739 N1788 N1837 N1886 N269 J251 J253 J255:J257 J259 J261 J292 J294 J296 J298 J300 J302 J304:J306 J308 J310 J341 J343 J345 J347 J349 J359 J357 J353:J355 J351 J390 J392 J408 J406 J402:J404 J400 J398 J396 J394 J439 J441 J443 J445 J447 J449 J451:J453 J455 J457 J488 J490 J492 J494 J496 J498 J500:J502 J504 J506 J537 J539 J541 J543 J545 J547 J549:J551 J553 J555 J586 J588 J590 J592 J594 J596 J604 J602 J598:J600 J635 J637 J639 J641 J643 J645 J653 J651 J647:J649 J684 J686 J692 J690 J688 J694 J702 J700 J696:J698 J733 J735 J737 J739 J741 J743 J745:J747 J749 J751 J782 J784 J786 J788 J790 J792 J794:J796 J798 J800 H310 H308 H306 H304 H302 H300 H298 H296 H294 H292 H341 H343 H345 H347 H349 H351 H353 H355 H357 H359 H390 H392 H394 H396 H398 H400 H402 H404 H406 H408 H439 H441 H443 H445 H447 H449 H451 H453 H455 H457 H488 H490 H492 H494 H496 H498 H506 H504 H502 H500 H537 H539 H541 H543 H545 H547 H549 H551 H553 H555 H586 H588 H590 H592 H594 H596 H598 H600 H602 H604 H635 H637 H639 H641 H643 H645 H647 H649 H651 H653 H684 H686 H688 H690 H692 H694 H696 H698 H700 H702 H733 H735 H737 H739 H741 H743 H745 H747 H749 H751 H782 H784 H786 H788 H790 H792 H794 H796 H798 H800 H831 H833 J831 J833 J835 H835 H837 J837 J839 H839 H841 J841 H843 J843:J845 H845 H847 J847 H849 J849 H880 J880 H882 J882 H884 J884 H886 J886 H888 J888 H890 J890 H892 H894 J892:J894 H896 J896 H898 J898 H929 J929 H931 J931 H933 J933 H935 J935 H937 J937 H939 J939 H941 H943 H945 H947 J947 J945 J941:J943 H978 J978 H980 J980 H982 J982 H984 J984 H986 J986 H988 J988 H990 H992 J990:J992 H994 J994 H996 J996 H1027 J1027 H1029 J1029 H1031 J1031 H1033 J1033 H1035 J1035 H1037 J1037 H1039 H1041 J1039:J1041 J1043 H1043 H1045 J1045 H1076 J1076 H1078 J1078 H1080 J1080 H1082 J1082 H1084 J1084 H1086 J1086 H1088 H1090 J1088:J1090 H1092 J1092 H1094 J1094 H1125 J1125 H1127 J1127 H1129 J1129 H1131 J1131 H1133 J1133 H1135 J1135 H1137 H1139 J1137:J1139 H1141 J1141 H1143 J1143 H1174 J1174 H1176 J1176 H1178 J1178 H1180 J1180 H1182 J1182 H1184 J1184 H1186 H1188 J1186:J1188 H1190 J1190 H1192 J1192 H1223 J1223 H1225 J1225 H1227 J1227 H1229 J1229 H1231 J1231 H1233 J1233 H1235 H1237 J1235:J1237 H1239 J1239 H1241 J1241 H1272 J1272 H1274 J1274 H1276 J1276 H1278 J1278 H1280 J1280 H1282 J1282 H1284 H1286 J1284:J1286 H1288 J1288 H1290 J1290 H1321 J1321 J1323 H1323 H1325 J1325 J1327 H1327 H1329 J1329 H1331 J1331 H1333 H1335 J1333:J1335 H1337 J1337 H1339 J1339 H1370 J1370 H1372 H1374 J1374 J1372 H1376 H1378 H1380 H1382 H1384 H1386 H1388 J1388 J1386 J1382:J1384 J1380 J1378 J1376 H1419 J1419 H1421 J1421 H1423 H1425 H1427 H1429 H1431 H1433 H1435 H1437 J1423 J1425 J1427 J1429 J1431:J1433 J1435 J1437 H1468 J1468 J1470 H1470 H1472 J1472 J1474 H1474 H1476 J1476 H1478 J1478 H1480 H1482 J1480:J1482 H1484 J1484 H1486 J1486 H1517 H1519 J1517 J1519 H1521 J1521 J1523 H1523 H1525 J1525 J1527 H1527 H1529 H1531 J1529:J1531 J1533 H1533 H1535 J1535 H1566 J1566 H1568 H1570 J1570 J1568 J1572 H1572 H1574 J1574 J1576 H1576 H1578 H1580 J1578:J1580 J1582 H1582 H1584 J1584 H1615 J1615 J1617 H1617 H1619 J1619 J1621 H1621 H1623 J1623 H1625 J1625 H1627 H1629 J1627:J1629 H1631 J1631 J1633 H1633 H1664 J1664 J1666 H1666 H1668 J1668 J1670 H1670 H1672 J1672 H1674 J1674 H1676 J1676:J1678 H1678 H1680 J1680 J1682 H1682 H1713 J1713 J1715 H1715 H1717 J1717 H1719 J1719 H1721 J1721 H1723 J1723 H1725 H1727 J1725:J1727 H1729 J1729 H1731 J1731 H1762 J1762 H1764 J1764 H1766 J1766 H1768 J1768 H1770 J1770 H1772 J1772 H1774 H1776 J1774:J1776 H1778 J1778 H1780 J1780 H1811 J1811 H1813 J1813 H1815 J1815 H1817 J1817 H1819 J1819 H1821 J1821 H1823 H1825 J1823:J1825 H1827 J1827 H1829 J1829 H1860 J1860 H1862 J1862 H1864 J1864 H1866 J1866 H1868 J1868 H1870 J1870 H1872 J1872:J1874 H1874 H1876 J1876 H1878 J1878 H243 H245 J245 J243 H249 J249 H247 J247">
    <cfRule type="containsText" dxfId="141" priority="3637" operator="containsText" text="Value">
      <formula>NOT(ISERROR(SEARCH("Value",H243)))</formula>
    </cfRule>
  </conditionalFormatting>
  <conditionalFormatting sqref="H308 H310 H300 H302 H304:H306 H298 H296 H294 H292 H357 H359 H349 H351 H353:H355 H347 H345 H343 H341 H406 H408 H398 H400 H402:H404 H396 H394 H392 H390 H455 H457 H447 H449 H451:H453 H445 H443 H441 H439 H504 H506 H496 H498 H500:H502 H494 H492 H490 H488 H553 H555 H545 H547 H549:H551 H543 H541 H539 H537 H602 H604 H594 H596 H598:H600 H592 H590 H588 H586 H651 H653 H643 H645 H647:H649 H641 H639 H637 H635 H700 H702 H692 H694 H696:H698 H690 H688 H686 H684 H749 H751 H741 H743 H745:H747 H739 H737 H735 H733 H798 H800 H790 H792 H794:H796 H788 H786 H784 H782 H259 H261 H251 H253 H255:H257 H243 H245 H831 H833 H835 H837 H839 H841 H843:H845 H847 H849 H880 H882 H884 H886 H888 H890 H892:H894 H896 H898 H929 H931 H933 H935 H937 H939 H941:H943 H945 H947 H978 H980 H982 H984 H986 H988 H990:H992 H994 H996 H1027 H1029 H1031 H1033 H1035 H1037 H1039:H1041 H1043 H1045 H1076 H1078 H1080 H1082 H1084 H1086 H1088:H1090 H1092 H1094 H1125 H1127 H1129 H1131 H1133 H1135 H1137:H1139 H1141 H1143 H1174 H1176 H1178 H1180 H1182 H1184 H1186:H1188 H1190 H1192 H1223 H1225 H1227 H1229 H1231 H1233 H1235:H1237 H1239 H1241 H1272 H1274 H1276 H1278 H1280 H1282 H1284:H1286 H1288 H1290 H1321 H1323 H1325 H1327 H1329 H1331 H1333:H1335 H1337 H1339 H1370 H1372 H1374 H1376 H1378 H1380 H1382:H1384 H1386 H1388 H1419 H1421 H1423 H1425 H1427 H1429 H1431:H1433 H1435 H1437 H1468 H1470 H1472 H1474 H1476 H1478 H1480:H1482 H1484 H1486 H1517 H1519 H1521 H1523 H1525 H1527 H1529:H1531 H1533 H1535 H1566 H1568 H1570 H1572 H1574 H1576 H1578:H1580 H1582 H1584 H1615 H1617 H1619 H1621 H1623 H1625 H1627:H1629 H1631 H1633 H1664 H1666 H1668 H1670 H1672 H1674 H1676:H1678 H1680 H1682 H1713 H1715 H1717 H1719 H1721 H1723 H1725:H1727 H1729 H1731 H1762 H1764 H1766 H1768 H1770 H1772 H1774:H1776 H1778 H1780 H1811 H1813 H1815 H1817 H1819 H1821 H1823:H1825 H1827 H1829 H1860 H1862 H1864 H1866 H1868 H1870 H1872:H1874 H1876 H1878 J831 J833 J835 J837 J839 J841 J843 J845 J847 J849 J880 J882 J884 J886 J888 J890 J892 J894 J896 J898 J929 J931 J933 J935 J937 J939 J941 J947 J945 J943 J978 J980 J982 J984 J986 J988 J990 J992 J994 J996 J1027 J1029 J1031 J1033 J1035 J1037 J1039 J1041 J1043 J1045 J1076 J1078 J1080 J1082 J1084 J1086 J1088 J1090 J1092 J1094 J1125 J1127 J1129 J1131 J1133 J1135 J1137 J1139 J1141 J1143 J1174 J1176 J1178 J1180 J1182 J1184 J1186 J1188 J1190 J1192 J1223 J1225 J1227 J1229 J1231 J1233 J1235 J1237 J1239 J1241 J1272 J1274 J1276 J1278 J1280 J1282 J1284 J1286 J1288 J1290 J1321 J1323 J1325 J1327 J1329 J1331 J1333 J1335 J1337 J1339 J1370 J1374 J1372 J1388 J1386 J1384 J1382 J1380 J1378 J1376 J1419 J1421 J1423 J1425 J1427 J1429 J1431 J1433 J1435 J1437 J1468 J1470 J1472 J1474 J1476 J1478 J1480 J1482 J1484 J1486 J1517 J1519 J1521 J1523 J1525 J1527 J1529 J1531 J1533 J1535 J1566 J1570 J1568 J1572 J1574 J1576 J1578 J1580 J1582 J1584 J1615 J1617 J1619 J1621 J1623 J1625 J1627 J1629 J1631 J1633 J1664 J1666 J1668 J1670 J1672 J1674 J1676 J1678 J1680 J1682 J1713 J1715 J1717 J1719 J1721 J1723 J1725 J1727 J1729 J1731 J1762 J1764 J1766 J1768 J1770 J1772 J1774 J1776 J1778 J1780 J1811 J1813 J1815 J1817 J1819 J1821 J1823 J1825 J1827 J1829 J1860 J1862 J1864 J1866 J1868 J1870 J1872 J1874 J1876 J1878 H249 H247">
    <cfRule type="containsText" dxfId="140" priority="3627" operator="containsText" text="Date">
      <formula>NOT(ISERROR(SEARCH("Date",H243)))</formula>
    </cfRule>
  </conditionalFormatting>
  <conditionalFormatting sqref="L259 L261 L251 L253 L256:L257 L296 L298 L300 L302 L304 L306 L308 L310 L341 L343 L345 L347 L349 L351 L353:L355 L357 L359 L390 L392 L394 L396 L398 L400 L402:L404 L406 L408 L439 L441 L443 L445 L447 L449 L451:L453 L455 L457 L488 L490 L492 L494 L496 L498 L500:L502 L504 L506 L537 L541 L543 L545 L547 L549:L551 L553 L555 L586 L588 L590 L592 L594 L596 L598:L600 L602 L604 L635 L637 L639 L641 L643 L645 L647:L649 L651 L653 L684 L686 L688 L690 L692 L694 L696:L698 L700 L702 L733 L735 L737 L739 L741 L743 L745:L747 L749 L751 L782 L784 L786 L788 L790 L792 L794:L796 L798 L800 L831 L833 L835 L837 L839 L841 L843:L845 L847 L849 L880 L882 L884 L886 L888 L890 L892:L894 L896 L898 L929 L931 L933 L935 L937 L939 L941:L943 L945 L947 L978 L980 L982 L984 L986 L988 L990:L992 L994 L996 L1027 L1029 L1031 L1033 L1035 L1037 L1039:L1041 L1043 L1045 L1076 L1078 L1080 L1082 L1084 L1086 L1088:L1090 L1092 L1094 L1125 L1127 L1129 L1131 L1133 L1135 L1137:L1139 L1141 L1143 L1174 L1176 L1178 L1180 L1182 L1184 L1186:L1188 L1190 L1192 L1223 L1225 L1227 L1229 L1231 L1233 L1235:L1237 L1239 L1241 L1272 L1274 L1276 L1278 L1280 L1282 L1284:L1286 L1288 L1290 L1321 L1323 L1325 L1327 L1329 L1331 L1333:L1335 L1337 L1339 L1370 L1372 L1374 L1376 L1378 L1380 L1382:L1384 L1386 L1388 L1419 L1421 L1423 L1425 L1427 L1429 L1431:L1433 L1435 L1437 L1468 L1470 L1472 L1474 L1476 L1478 L1480:L1482 L1484 L1486 L1517 L1519 L1521 L1523 L1525 L1527 L1529:L1531 L1533 L1535 L1566 L1568 L1570 L1572 L1574 L1576 L1578:L1580 L1582 L1584 L1615 L1617 L1619 L1621 L1623 L1625 L1627:L1629 L1631 L1633 L1664 L1666 L1668 L1670 L1672 L1674 L1676:L1678 L1680 L1682 L1713 L1715 L1717 L1719 L1721 L1723 L1725:L1727 L1729 L1731 L1762 L1764 L1766 L1768 L1770 L1772 L1774:L1776 L1778 L1780 L1811 L1813 L1815 L1817 L1819 L1821 L1823:L1825 L1827 L1829 L1860 L1862 L1864 L1866 L1868 L1870 L1872:L1874 L1876 L1878 L539 L292 L294">
    <cfRule type="containsText" dxfId="139" priority="3631" operator="containsText" text="intended milestone">
      <formula>NOT(ISERROR(SEARCH("intended milestone",L251)))</formula>
    </cfRule>
  </conditionalFormatting>
  <conditionalFormatting sqref="N278:O278 N284:O289 O283 N291:O291 N280:O282 N327:O327 N333:O338 O332 N329:O331 N376:O376 N382:O387 O381 N378:O380 N425:O425 N431:O436 O430 N427:O429 N474:O474 N480:O485 O479 N476:O478 N523:O523 N529:O534 O528 N525:O527 N572:O572 N578:O583 O577 N574:O576 N621:O621 N627:O632 O626 N623:O625 N670:O670 N676:O681 O675 N672:O674 N719:O719 N725:O730 O724 N721:O723 N768:O768 N774:O779 O773 N770:O772 N817:O817 N823:O828 O822 N819:O821 N866:O866 N872:O877 O871 N868:O870 N915:O915 N921:O926 O920 N917:O919 N964:O964 N970:O975 O969 N966:O968 N1013:O1013 N1019:O1024 O1018 N1015:O1017 N1062:O1062 N1068:O1073 O1067 N1064:O1066 N1111:O1111 N1117:O1122 O1116 N1113:O1115 N1160:O1160 N1166:O1171 O1165 N1162:O1164 N1209:O1209 N1215:O1220 O1214 N1211:O1213 N1258:O1258 N1264:O1269 O1263 N1260:O1262 N1307:O1307 N1313:O1318 O1312 N1309:O1311 N1356:O1356 N1362:O1367 O1361 N1358:O1360 N1405:O1405 N1411:O1416 O1410 N1407:O1409 N1454:O1454 N1460:O1465 O1459 N1456:O1458 N1503:O1503 N1509:O1514 O1508 N1505:O1507 N1552:O1552 N1558:O1563 O1557 N1554:O1556 N1601:O1601 N1607:O1612 O1606 N1603:O1605 N1650:O1650 N1656:O1661 O1655 N1652:O1654 N1699:O1699 N1705:O1710 O1704 N1701:O1703 N1748:O1748 N1754:O1759 O1753 N1750:O1752 N1797:O1797 N1803:O1808 O1802 N1799:O1801 N1846:O1846 N1852:O1857 O1851 N1848:O1850 N229:O229 N235:O240 O234 N242:O242 N231:O233 N1859:O1859 N389:O389 N438:O438 N487:O487 N536:O536 N585:O585 N634:O634 N683:O683 N732:O732 N781:O781 N830:O830 N879:O879 N928:O928 N977:O977 N1026:O1026 N1075:O1075 N1124:O1124 N1173:O1173 N1222:O1222 N1271:O1271 N1320:O1320 N1369:O1369 N1418:O1418 N1467:O1467 N1516:O1516 N1565:O1565 N1614:O1614 O340 N1712:O1712 N1761:O1761 N1810:O1810 O1663">
    <cfRule type="containsText" dxfId="138" priority="3624" operator="containsText" text="Responsible Person">
      <formula>NOT(ISERROR(SEARCH("Responsible Person",N229)))</formula>
    </cfRule>
  </conditionalFormatting>
  <conditionalFormatting sqref="N280:O280 O283 N291:O291 N282:O282 N235:O240 N333:O338 N284:O289 N382:O387 N431:O436 N480:O485 N529:O534 N578:O583 N627:O632 N676:O681 N725:O730 N774:O779 N823:O828 N872:O877 N921:O926 N970:O975 N1019:O1024 N1068:O1073 N1117:O1122 N1166:O1171 N1215:O1220 N1264:O1269 N1313:O1318 N1362:O1367 N1411:O1416 N1460:O1465 N1509:O1514 N1558:O1563 N1607:O1612 N1656:O1661 N1705:O1710 N1754:O1759 N1803:O1808 N1852:O1857">
    <cfRule type="expression" dxfId="137" priority="3625">
      <formula>H235="Please define your indicator here."</formula>
    </cfRule>
  </conditionalFormatting>
  <conditionalFormatting sqref="K312">
    <cfRule type="iconSet" priority="3607">
      <iconSet iconSet="3Symbols">
        <cfvo type="percent" val="0"/>
        <cfvo type="percent" val="33"/>
        <cfvo type="percent" val="67"/>
      </iconSet>
    </cfRule>
  </conditionalFormatting>
  <conditionalFormatting sqref="K316:M316 K365:M365 K414:M414 K463:M463 K512:M512 K561:M561 K610:M610 K659:M659 K708:M708 K757:M757 K806:M806 K855:M855 K904:M904 K953:M953 K1002:M1002 K1051:M1051 K1100:M1100 K1149:M1149 K1198:M1198 K1247:M1247 K1296:M1296 K1345:M1345 K1394:M1394 K1443:M1443 K1492:M1492 K1541:M1541 K1590:M1590 K1639:M1639 K1688:M1688 K1737:M1737 K1786:M1786 K1835:M1835 K1884:M1884 K267:M267">
    <cfRule type="dataBar" priority="3592">
      <dataBar>
        <cfvo type="num" val="0"/>
        <cfvo type="num" val="1"/>
        <color theme="1" tint="0.34998626667073579"/>
      </dataBar>
    </cfRule>
    <cfRule type="cellIs" dxfId="136" priority="3601" operator="greaterThan">
      <formula>60%</formula>
    </cfRule>
  </conditionalFormatting>
  <conditionalFormatting sqref="N281:O281">
    <cfRule type="expression" dxfId="135" priority="3600">
      <formula>H281="Please define your indicator here."</formula>
    </cfRule>
  </conditionalFormatting>
  <conditionalFormatting sqref="N329:O329 O332 N331:O331 O340">
    <cfRule type="expression" dxfId="134" priority="3568">
      <formula>H329="Please define your indicator here."</formula>
    </cfRule>
  </conditionalFormatting>
  <conditionalFormatting sqref="K361">
    <cfRule type="iconSet" priority="3557">
      <iconSet iconSet="3Symbols">
        <cfvo type="percent" val="0"/>
        <cfvo type="percent" val="33"/>
        <cfvo type="percent" val="67"/>
      </iconSet>
    </cfRule>
  </conditionalFormatting>
  <conditionalFormatting sqref="N330:O330">
    <cfRule type="expression" dxfId="133" priority="3553">
      <formula>H330="Please define your indicator here."</formula>
    </cfRule>
  </conditionalFormatting>
  <conditionalFormatting sqref="N378:O378 O381 N389:O389 N380:O380">
    <cfRule type="expression" dxfId="132" priority="3521">
      <formula>H378="Please define your indicator here."</formula>
    </cfRule>
  </conditionalFormatting>
  <conditionalFormatting sqref="K410">
    <cfRule type="iconSet" priority="3510">
      <iconSet iconSet="3Symbols">
        <cfvo type="percent" val="0"/>
        <cfvo type="percent" val="33"/>
        <cfvo type="percent" val="67"/>
      </iconSet>
    </cfRule>
  </conditionalFormatting>
  <conditionalFormatting sqref="N379:O379">
    <cfRule type="expression" dxfId="131" priority="3506">
      <formula>H379="Please define your indicator here."</formula>
    </cfRule>
  </conditionalFormatting>
  <conditionalFormatting sqref="N427:O427 O430 N438:O438 N429:O429">
    <cfRule type="expression" dxfId="130" priority="3474">
      <formula>H427="Please define your indicator here."</formula>
    </cfRule>
  </conditionalFormatting>
  <conditionalFormatting sqref="K459">
    <cfRule type="iconSet" priority="3463">
      <iconSet iconSet="3Symbols">
        <cfvo type="percent" val="0"/>
        <cfvo type="percent" val="33"/>
        <cfvo type="percent" val="67"/>
      </iconSet>
    </cfRule>
  </conditionalFormatting>
  <conditionalFormatting sqref="N428:O428">
    <cfRule type="expression" dxfId="129" priority="3459">
      <formula>H428="Please define your indicator here."</formula>
    </cfRule>
  </conditionalFormatting>
  <conditionalFormatting sqref="N476:O476 O479 N487:O487 N478:O478">
    <cfRule type="expression" dxfId="128" priority="3427">
      <formula>H476="Please define your indicator here."</formula>
    </cfRule>
  </conditionalFormatting>
  <conditionalFormatting sqref="K508">
    <cfRule type="iconSet" priority="3416">
      <iconSet iconSet="3Symbols">
        <cfvo type="percent" val="0"/>
        <cfvo type="percent" val="33"/>
        <cfvo type="percent" val="67"/>
      </iconSet>
    </cfRule>
  </conditionalFormatting>
  <conditionalFormatting sqref="N477:O477">
    <cfRule type="expression" dxfId="127" priority="3412">
      <formula>H477="Please define your indicator here."</formula>
    </cfRule>
  </conditionalFormatting>
  <conditionalFormatting sqref="N525:O525 O528 N536:O536 N527:O527">
    <cfRule type="expression" dxfId="126" priority="3380">
      <formula>H525="Please define your indicator here."</formula>
    </cfRule>
  </conditionalFormatting>
  <conditionalFormatting sqref="K557">
    <cfRule type="iconSet" priority="3369">
      <iconSet iconSet="3Symbols">
        <cfvo type="percent" val="0"/>
        <cfvo type="percent" val="33"/>
        <cfvo type="percent" val="67"/>
      </iconSet>
    </cfRule>
  </conditionalFormatting>
  <conditionalFormatting sqref="N526:O526">
    <cfRule type="expression" dxfId="125" priority="3365">
      <formula>H526="Please define your indicator here."</formula>
    </cfRule>
  </conditionalFormatting>
  <conditionalFormatting sqref="N574:O574 O577 N585:O585 N576:O576">
    <cfRule type="expression" dxfId="124" priority="3333">
      <formula>H574="Please define your indicator here."</formula>
    </cfRule>
  </conditionalFormatting>
  <conditionalFormatting sqref="K606">
    <cfRule type="iconSet" priority="3322">
      <iconSet iconSet="3Symbols">
        <cfvo type="percent" val="0"/>
        <cfvo type="percent" val="33"/>
        <cfvo type="percent" val="67"/>
      </iconSet>
    </cfRule>
  </conditionalFormatting>
  <conditionalFormatting sqref="N575:O575">
    <cfRule type="expression" dxfId="123" priority="3318">
      <formula>H575="Please define your indicator here."</formula>
    </cfRule>
  </conditionalFormatting>
  <conditionalFormatting sqref="N623:O623 O626 N634:O634 N625:O625">
    <cfRule type="expression" dxfId="122" priority="3286">
      <formula>H623="Please define your indicator here."</formula>
    </cfRule>
  </conditionalFormatting>
  <conditionalFormatting sqref="K655">
    <cfRule type="iconSet" priority="3275">
      <iconSet iconSet="3Symbols">
        <cfvo type="percent" val="0"/>
        <cfvo type="percent" val="33"/>
        <cfvo type="percent" val="67"/>
      </iconSet>
    </cfRule>
  </conditionalFormatting>
  <conditionalFormatting sqref="N624:O624">
    <cfRule type="expression" dxfId="121" priority="3271">
      <formula>H624="Please define your indicator here."</formula>
    </cfRule>
  </conditionalFormatting>
  <conditionalFormatting sqref="N672:O672 O675 N683:O683 N674:O674">
    <cfRule type="expression" dxfId="120" priority="3239">
      <formula>H672="Please define your indicator here."</formula>
    </cfRule>
  </conditionalFormatting>
  <conditionalFormatting sqref="K704">
    <cfRule type="iconSet" priority="3228">
      <iconSet iconSet="3Symbols">
        <cfvo type="percent" val="0"/>
        <cfvo type="percent" val="33"/>
        <cfvo type="percent" val="67"/>
      </iconSet>
    </cfRule>
  </conditionalFormatting>
  <conditionalFormatting sqref="N673:O673">
    <cfRule type="expression" dxfId="119" priority="3224">
      <formula>H673="Please define your indicator here."</formula>
    </cfRule>
  </conditionalFormatting>
  <conditionalFormatting sqref="N721:O721 O724 N732:O732 N723:O723">
    <cfRule type="expression" dxfId="118" priority="3192">
      <formula>H721="Please define your indicator here."</formula>
    </cfRule>
  </conditionalFormatting>
  <conditionalFormatting sqref="K753">
    <cfRule type="iconSet" priority="3181">
      <iconSet iconSet="3Symbols">
        <cfvo type="percent" val="0"/>
        <cfvo type="percent" val="33"/>
        <cfvo type="percent" val="67"/>
      </iconSet>
    </cfRule>
  </conditionalFormatting>
  <conditionalFormatting sqref="N722:O722">
    <cfRule type="expression" dxfId="117" priority="3177">
      <formula>H722="Please define your indicator here."</formula>
    </cfRule>
  </conditionalFormatting>
  <conditionalFormatting sqref="N770:O770 O773 N781:O781 N772:O772">
    <cfRule type="expression" dxfId="116" priority="3145">
      <formula>H770="Please define your indicator here."</formula>
    </cfRule>
  </conditionalFormatting>
  <conditionalFormatting sqref="K802">
    <cfRule type="iconSet" priority="3134">
      <iconSet iconSet="3Symbols">
        <cfvo type="percent" val="0"/>
        <cfvo type="percent" val="33"/>
        <cfvo type="percent" val="67"/>
      </iconSet>
    </cfRule>
  </conditionalFormatting>
  <conditionalFormatting sqref="N771:O771">
    <cfRule type="expression" dxfId="115" priority="3130">
      <formula>H771="Please define your indicator here."</formula>
    </cfRule>
  </conditionalFormatting>
  <conditionalFormatting sqref="N819:O819 O822 N830:O830 N821:O821">
    <cfRule type="expression" dxfId="114" priority="3098">
      <formula>H819="Please define your indicator here."</formula>
    </cfRule>
  </conditionalFormatting>
  <conditionalFormatting sqref="K851">
    <cfRule type="iconSet" priority="3087">
      <iconSet iconSet="3Symbols">
        <cfvo type="percent" val="0"/>
        <cfvo type="percent" val="33"/>
        <cfvo type="percent" val="67"/>
      </iconSet>
    </cfRule>
  </conditionalFormatting>
  <conditionalFormatting sqref="N820:O820">
    <cfRule type="expression" dxfId="113" priority="3083">
      <formula>H820="Please define your indicator here."</formula>
    </cfRule>
  </conditionalFormatting>
  <conditionalFormatting sqref="N868:O868 O871 N879:O879 N870:O870">
    <cfRule type="expression" dxfId="112" priority="3051">
      <formula>H868="Please define your indicator here."</formula>
    </cfRule>
  </conditionalFormatting>
  <conditionalFormatting sqref="K900">
    <cfRule type="iconSet" priority="3040">
      <iconSet iconSet="3Symbols">
        <cfvo type="percent" val="0"/>
        <cfvo type="percent" val="33"/>
        <cfvo type="percent" val="67"/>
      </iconSet>
    </cfRule>
  </conditionalFormatting>
  <conditionalFormatting sqref="N869:O869">
    <cfRule type="expression" dxfId="111" priority="3036">
      <formula>H869="Please define your indicator here."</formula>
    </cfRule>
  </conditionalFormatting>
  <conditionalFormatting sqref="N917:O917 O920 N928:O928 N919:O919">
    <cfRule type="expression" dxfId="110" priority="3004">
      <formula>H917="Please define your indicator here."</formula>
    </cfRule>
  </conditionalFormatting>
  <conditionalFormatting sqref="K949">
    <cfRule type="iconSet" priority="2993">
      <iconSet iconSet="3Symbols">
        <cfvo type="percent" val="0"/>
        <cfvo type="percent" val="33"/>
        <cfvo type="percent" val="67"/>
      </iconSet>
    </cfRule>
  </conditionalFormatting>
  <conditionalFormatting sqref="N918:O918">
    <cfRule type="expression" dxfId="109" priority="2989">
      <formula>H918="Please define your indicator here."</formula>
    </cfRule>
  </conditionalFormatting>
  <conditionalFormatting sqref="N966:O966 O969 N977:O977 N968:O968">
    <cfRule type="expression" dxfId="108" priority="2957">
      <formula>H966="Please define your indicator here."</formula>
    </cfRule>
  </conditionalFormatting>
  <conditionalFormatting sqref="K998">
    <cfRule type="iconSet" priority="2946">
      <iconSet iconSet="3Symbols">
        <cfvo type="percent" val="0"/>
        <cfvo type="percent" val="33"/>
        <cfvo type="percent" val="67"/>
      </iconSet>
    </cfRule>
  </conditionalFormatting>
  <conditionalFormatting sqref="N967:O967">
    <cfRule type="expression" dxfId="107" priority="2942">
      <formula>H967="Please define your indicator here."</formula>
    </cfRule>
  </conditionalFormatting>
  <conditionalFormatting sqref="N1015:O1015 O1018 N1026:O1026 N1017:O1017">
    <cfRule type="expression" dxfId="106" priority="2910">
      <formula>H1015="Please define your indicator here."</formula>
    </cfRule>
  </conditionalFormatting>
  <conditionalFormatting sqref="K1047">
    <cfRule type="iconSet" priority="2899">
      <iconSet iconSet="3Symbols">
        <cfvo type="percent" val="0"/>
        <cfvo type="percent" val="33"/>
        <cfvo type="percent" val="67"/>
      </iconSet>
    </cfRule>
  </conditionalFormatting>
  <conditionalFormatting sqref="N1016:O1016">
    <cfRule type="expression" dxfId="105" priority="2895">
      <formula>H1016="Please define your indicator here."</formula>
    </cfRule>
  </conditionalFormatting>
  <conditionalFormatting sqref="N1064:O1064 O1067 N1075:O1075 N1066:O1066">
    <cfRule type="expression" dxfId="104" priority="2863">
      <formula>H1064="Please define your indicator here."</formula>
    </cfRule>
  </conditionalFormatting>
  <conditionalFormatting sqref="K1096">
    <cfRule type="iconSet" priority="2852">
      <iconSet iconSet="3Symbols">
        <cfvo type="percent" val="0"/>
        <cfvo type="percent" val="33"/>
        <cfvo type="percent" val="67"/>
      </iconSet>
    </cfRule>
  </conditionalFormatting>
  <conditionalFormatting sqref="N1065:O1065">
    <cfRule type="expression" dxfId="103" priority="2848">
      <formula>H1065="Please define your indicator here."</formula>
    </cfRule>
  </conditionalFormatting>
  <conditionalFormatting sqref="N1113:O1113 O1116 N1124:O1124 N1115:O1115">
    <cfRule type="expression" dxfId="102" priority="2816">
      <formula>H1113="Please define your indicator here."</formula>
    </cfRule>
  </conditionalFormatting>
  <conditionalFormatting sqref="K1145">
    <cfRule type="iconSet" priority="2805">
      <iconSet iconSet="3Symbols">
        <cfvo type="percent" val="0"/>
        <cfvo type="percent" val="33"/>
        <cfvo type="percent" val="67"/>
      </iconSet>
    </cfRule>
  </conditionalFormatting>
  <conditionalFormatting sqref="N1114:O1114">
    <cfRule type="expression" dxfId="101" priority="2801">
      <formula>H1114="Please define your indicator here."</formula>
    </cfRule>
  </conditionalFormatting>
  <conditionalFormatting sqref="N1162:O1162 O1165 N1173:O1173 N1164:O1164">
    <cfRule type="expression" dxfId="100" priority="2769">
      <formula>H1162="Please define your indicator here."</formula>
    </cfRule>
  </conditionalFormatting>
  <conditionalFormatting sqref="K1194">
    <cfRule type="iconSet" priority="2758">
      <iconSet iconSet="3Symbols">
        <cfvo type="percent" val="0"/>
        <cfvo type="percent" val="33"/>
        <cfvo type="percent" val="67"/>
      </iconSet>
    </cfRule>
  </conditionalFormatting>
  <conditionalFormatting sqref="N1163:O1163">
    <cfRule type="expression" dxfId="99" priority="2754">
      <formula>H1163="Please define your indicator here."</formula>
    </cfRule>
  </conditionalFormatting>
  <conditionalFormatting sqref="N1211:O1211 O1214 N1222:O1222 N1213:O1213">
    <cfRule type="expression" dxfId="98" priority="2722">
      <formula>H1211="Please define your indicator here."</formula>
    </cfRule>
  </conditionalFormatting>
  <conditionalFormatting sqref="K1243">
    <cfRule type="iconSet" priority="2711">
      <iconSet iconSet="3Symbols">
        <cfvo type="percent" val="0"/>
        <cfvo type="percent" val="33"/>
        <cfvo type="percent" val="67"/>
      </iconSet>
    </cfRule>
  </conditionalFormatting>
  <conditionalFormatting sqref="N1212:O1212">
    <cfRule type="expression" dxfId="97" priority="2707">
      <formula>H1212="Please define your indicator here."</formula>
    </cfRule>
  </conditionalFormatting>
  <conditionalFormatting sqref="N1260:O1260 O1263 N1271:O1271 N1262:O1262">
    <cfRule type="expression" dxfId="96" priority="2675">
      <formula>H1260="Please define your indicator here."</formula>
    </cfRule>
  </conditionalFormatting>
  <conditionalFormatting sqref="K1292">
    <cfRule type="iconSet" priority="2664">
      <iconSet iconSet="3Symbols">
        <cfvo type="percent" val="0"/>
        <cfvo type="percent" val="33"/>
        <cfvo type="percent" val="67"/>
      </iconSet>
    </cfRule>
  </conditionalFormatting>
  <conditionalFormatting sqref="N1261:O1261">
    <cfRule type="expression" dxfId="95" priority="2660">
      <formula>H1261="Please define your indicator here."</formula>
    </cfRule>
  </conditionalFormatting>
  <conditionalFormatting sqref="N1309:O1309 O1312 N1320:O1320 N1311:O1311">
    <cfRule type="expression" dxfId="94" priority="2628">
      <formula>H1309="Please define your indicator here."</formula>
    </cfRule>
  </conditionalFormatting>
  <conditionalFormatting sqref="K1341">
    <cfRule type="iconSet" priority="2617">
      <iconSet iconSet="3Symbols">
        <cfvo type="percent" val="0"/>
        <cfvo type="percent" val="33"/>
        <cfvo type="percent" val="67"/>
      </iconSet>
    </cfRule>
  </conditionalFormatting>
  <conditionalFormatting sqref="N1310:O1310">
    <cfRule type="expression" dxfId="93" priority="2613">
      <formula>H1310="Please define your indicator here."</formula>
    </cfRule>
  </conditionalFormatting>
  <conditionalFormatting sqref="N1358:O1358 O1361 N1369:O1369 N1360:O1360">
    <cfRule type="expression" dxfId="92" priority="2581">
      <formula>H1358="Please define your indicator here."</formula>
    </cfRule>
  </conditionalFormatting>
  <conditionalFormatting sqref="K1390">
    <cfRule type="iconSet" priority="2570">
      <iconSet iconSet="3Symbols">
        <cfvo type="percent" val="0"/>
        <cfvo type="percent" val="33"/>
        <cfvo type="percent" val="67"/>
      </iconSet>
    </cfRule>
  </conditionalFormatting>
  <conditionalFormatting sqref="N1359:O1359">
    <cfRule type="expression" dxfId="91" priority="2566">
      <formula>H1359="Please define your indicator here."</formula>
    </cfRule>
  </conditionalFormatting>
  <conditionalFormatting sqref="N1407:O1407 O1410 N1418:O1418 N1409:O1409">
    <cfRule type="expression" dxfId="90" priority="2534">
      <formula>H1407="Please define your indicator here."</formula>
    </cfRule>
  </conditionalFormatting>
  <conditionalFormatting sqref="K1439">
    <cfRule type="iconSet" priority="2523">
      <iconSet iconSet="3Symbols">
        <cfvo type="percent" val="0"/>
        <cfvo type="percent" val="33"/>
        <cfvo type="percent" val="67"/>
      </iconSet>
    </cfRule>
  </conditionalFormatting>
  <conditionalFormatting sqref="N1408:O1408">
    <cfRule type="expression" dxfId="89" priority="2519">
      <formula>H1408="Please define your indicator here."</formula>
    </cfRule>
  </conditionalFormatting>
  <conditionalFormatting sqref="N1456:O1456 O1459 N1467:O1467 N1458:O1458">
    <cfRule type="expression" dxfId="88" priority="2487">
      <formula>H1456="Please define your indicator here."</formula>
    </cfRule>
  </conditionalFormatting>
  <conditionalFormatting sqref="K1488">
    <cfRule type="iconSet" priority="2476">
      <iconSet iconSet="3Symbols">
        <cfvo type="percent" val="0"/>
        <cfvo type="percent" val="33"/>
        <cfvo type="percent" val="67"/>
      </iconSet>
    </cfRule>
  </conditionalFormatting>
  <conditionalFormatting sqref="N1457:O1457">
    <cfRule type="expression" dxfId="87" priority="2472">
      <formula>H1457="Please define your indicator here."</formula>
    </cfRule>
  </conditionalFormatting>
  <conditionalFormatting sqref="N1505:O1505 O1508 N1516:O1516 N1507:O1507">
    <cfRule type="expression" dxfId="86" priority="2440">
      <formula>H1505="Please define your indicator here."</formula>
    </cfRule>
  </conditionalFormatting>
  <conditionalFormatting sqref="K1537">
    <cfRule type="iconSet" priority="2429">
      <iconSet iconSet="3Symbols">
        <cfvo type="percent" val="0"/>
        <cfvo type="percent" val="33"/>
        <cfvo type="percent" val="67"/>
      </iconSet>
    </cfRule>
  </conditionalFormatting>
  <conditionalFormatting sqref="N1506:O1506">
    <cfRule type="expression" dxfId="85" priority="2425">
      <formula>H1506="Please define your indicator here."</formula>
    </cfRule>
  </conditionalFormatting>
  <conditionalFormatting sqref="N1554:O1554 O1557 N1565:O1565 N1556:O1556">
    <cfRule type="expression" dxfId="84" priority="2393">
      <formula>H1554="Please define your indicator here."</formula>
    </cfRule>
  </conditionalFormatting>
  <conditionalFormatting sqref="K1586">
    <cfRule type="iconSet" priority="2382">
      <iconSet iconSet="3Symbols">
        <cfvo type="percent" val="0"/>
        <cfvo type="percent" val="33"/>
        <cfvo type="percent" val="67"/>
      </iconSet>
    </cfRule>
  </conditionalFormatting>
  <conditionalFormatting sqref="N1555:O1555">
    <cfRule type="expression" dxfId="83" priority="2378">
      <formula>H1555="Please define your indicator here."</formula>
    </cfRule>
  </conditionalFormatting>
  <conditionalFormatting sqref="N1603:O1603 O1606 N1614:O1614 N1605:O1605">
    <cfRule type="expression" dxfId="82" priority="2346">
      <formula>H1603="Please define your indicator here."</formula>
    </cfRule>
  </conditionalFormatting>
  <conditionalFormatting sqref="K1635">
    <cfRule type="iconSet" priority="2335">
      <iconSet iconSet="3Symbols">
        <cfvo type="percent" val="0"/>
        <cfvo type="percent" val="33"/>
        <cfvo type="percent" val="67"/>
      </iconSet>
    </cfRule>
  </conditionalFormatting>
  <conditionalFormatting sqref="N1604:O1604">
    <cfRule type="expression" dxfId="81" priority="2331">
      <formula>H1604="Please define your indicator here."</formula>
    </cfRule>
  </conditionalFormatting>
  <conditionalFormatting sqref="N1652:O1652 O1655 N1654:O1654 O1663">
    <cfRule type="expression" dxfId="80" priority="2299">
      <formula>H1652="Please define your indicator here."</formula>
    </cfRule>
  </conditionalFormatting>
  <conditionalFormatting sqref="K1684">
    <cfRule type="iconSet" priority="2288">
      <iconSet iconSet="3Symbols">
        <cfvo type="percent" val="0"/>
        <cfvo type="percent" val="33"/>
        <cfvo type="percent" val="67"/>
      </iconSet>
    </cfRule>
  </conditionalFormatting>
  <conditionalFormatting sqref="N1653:O1653">
    <cfRule type="expression" dxfId="79" priority="2284">
      <formula>H1653="Please define your indicator here."</formula>
    </cfRule>
  </conditionalFormatting>
  <conditionalFormatting sqref="N1701:O1701 O1704 N1712:O1712 N1703:O1703">
    <cfRule type="expression" dxfId="78" priority="2252">
      <formula>H1701="Please define your indicator here."</formula>
    </cfRule>
  </conditionalFormatting>
  <conditionalFormatting sqref="K1733">
    <cfRule type="iconSet" priority="2241">
      <iconSet iconSet="3Symbols">
        <cfvo type="percent" val="0"/>
        <cfvo type="percent" val="33"/>
        <cfvo type="percent" val="67"/>
      </iconSet>
    </cfRule>
  </conditionalFormatting>
  <conditionalFormatting sqref="N1702:O1702">
    <cfRule type="expression" dxfId="77" priority="2237">
      <formula>H1702="Please define your indicator here."</formula>
    </cfRule>
  </conditionalFormatting>
  <conditionalFormatting sqref="N1750:O1750 O1753 N1761:O1761 N1752:O1752">
    <cfRule type="expression" dxfId="76" priority="2205">
      <formula>H1750="Please define your indicator here."</formula>
    </cfRule>
  </conditionalFormatting>
  <conditionalFormatting sqref="K1782">
    <cfRule type="iconSet" priority="2194">
      <iconSet iconSet="3Symbols">
        <cfvo type="percent" val="0"/>
        <cfvo type="percent" val="33"/>
        <cfvo type="percent" val="67"/>
      </iconSet>
    </cfRule>
  </conditionalFormatting>
  <conditionalFormatting sqref="N1751:O1751">
    <cfRule type="expression" dxfId="75" priority="2190">
      <formula>H1751="Please define your indicator here."</formula>
    </cfRule>
  </conditionalFormatting>
  <conditionalFormatting sqref="N1799:O1799 O1802 N1810:O1810 N1801:O1801">
    <cfRule type="expression" dxfId="74" priority="2158">
      <formula>H1799="Please define your indicator here."</formula>
    </cfRule>
  </conditionalFormatting>
  <conditionalFormatting sqref="K1831">
    <cfRule type="iconSet" priority="2147">
      <iconSet iconSet="3Symbols">
        <cfvo type="percent" val="0"/>
        <cfvo type="percent" val="33"/>
        <cfvo type="percent" val="67"/>
      </iconSet>
    </cfRule>
  </conditionalFormatting>
  <conditionalFormatting sqref="N1800:O1800">
    <cfRule type="expression" dxfId="73" priority="2143">
      <formula>H1800="Please define your indicator here."</formula>
    </cfRule>
  </conditionalFormatting>
  <conditionalFormatting sqref="N1848:O1848 O1851 N1859:O1859 N1850:O1850">
    <cfRule type="expression" dxfId="72" priority="2111">
      <formula>H1848="Please define your indicator here."</formula>
    </cfRule>
  </conditionalFormatting>
  <conditionalFormatting sqref="K1880">
    <cfRule type="iconSet" priority="2100">
      <iconSet iconSet="3Symbols">
        <cfvo type="percent" val="0"/>
        <cfvo type="percent" val="33"/>
        <cfvo type="percent" val="67"/>
      </iconSet>
    </cfRule>
  </conditionalFormatting>
  <conditionalFormatting sqref="N1849:O1849">
    <cfRule type="expression" dxfId="71" priority="2096">
      <formula>H1849="Please define your indicator here."</formula>
    </cfRule>
  </conditionalFormatting>
  <conditionalFormatting sqref="N231:O231 O234 N242:O242 N233:O233">
    <cfRule type="expression" dxfId="70" priority="2064">
      <formula>H231="Please define your indicator here."</formula>
    </cfRule>
  </conditionalFormatting>
  <conditionalFormatting sqref="K263">
    <cfRule type="iconSet" priority="2053">
      <iconSet iconSet="3Symbols">
        <cfvo type="percent" val="0"/>
        <cfvo type="percent" val="33"/>
        <cfvo type="percent" val="67"/>
      </iconSet>
    </cfRule>
  </conditionalFormatting>
  <conditionalFormatting sqref="N232:O232">
    <cfRule type="expression" dxfId="69" priority="2049">
      <formula>H232="Please define your indicator here."</formula>
    </cfRule>
  </conditionalFormatting>
  <conditionalFormatting sqref="O340">
    <cfRule type="expression" dxfId="68" priority="1995">
      <formula>I340="Please define your indicator here."</formula>
    </cfRule>
  </conditionalFormatting>
  <conditionalFormatting sqref="N389:O389">
    <cfRule type="expression" dxfId="67" priority="1994">
      <formula>H389="Please define your indicator here."</formula>
    </cfRule>
  </conditionalFormatting>
  <conditionalFormatting sqref="N438:O438">
    <cfRule type="expression" dxfId="66" priority="1993">
      <formula>H438="Please define your indicator here."</formula>
    </cfRule>
  </conditionalFormatting>
  <conditionalFormatting sqref="N487:O487">
    <cfRule type="expression" dxfId="65" priority="1992">
      <formula>H487="Please define your indicator here."</formula>
    </cfRule>
  </conditionalFormatting>
  <conditionalFormatting sqref="N536:O536">
    <cfRule type="expression" dxfId="64" priority="1991">
      <formula>H536="Please define your indicator here."</formula>
    </cfRule>
  </conditionalFormatting>
  <conditionalFormatting sqref="N585:O585">
    <cfRule type="expression" dxfId="63" priority="1990">
      <formula>H585="Please define your indicator here."</formula>
    </cfRule>
  </conditionalFormatting>
  <conditionalFormatting sqref="N634:O634">
    <cfRule type="expression" dxfId="62" priority="1989">
      <formula>H634="Please define your indicator here."</formula>
    </cfRule>
  </conditionalFormatting>
  <conditionalFormatting sqref="N683:O683">
    <cfRule type="expression" dxfId="61" priority="1988">
      <formula>H683="Please define your indicator here."</formula>
    </cfRule>
  </conditionalFormatting>
  <conditionalFormatting sqref="N732:O732">
    <cfRule type="expression" dxfId="60" priority="1987">
      <formula>H732="Please define your indicator here."</formula>
    </cfRule>
  </conditionalFormatting>
  <conditionalFormatting sqref="N781:O781">
    <cfRule type="expression" dxfId="59" priority="1986">
      <formula>H781="Please define your indicator here."</formula>
    </cfRule>
  </conditionalFormatting>
  <conditionalFormatting sqref="N830:O830">
    <cfRule type="expression" dxfId="58" priority="1985">
      <formula>H830="Please define your indicator here."</formula>
    </cfRule>
  </conditionalFormatting>
  <conditionalFormatting sqref="N879:O879">
    <cfRule type="expression" dxfId="57" priority="1984">
      <formula>H879="Please define your indicator here."</formula>
    </cfRule>
  </conditionalFormatting>
  <conditionalFormatting sqref="N928:O928">
    <cfRule type="expression" dxfId="56" priority="1983">
      <formula>H928="Please define your indicator here."</formula>
    </cfRule>
  </conditionalFormatting>
  <conditionalFormatting sqref="N977:O977">
    <cfRule type="expression" dxfId="55" priority="1982">
      <formula>H977="Please define your indicator here."</formula>
    </cfRule>
  </conditionalFormatting>
  <conditionalFormatting sqref="N1026:O1026">
    <cfRule type="expression" dxfId="54" priority="1981">
      <formula>H1026="Please define your indicator here."</formula>
    </cfRule>
  </conditionalFormatting>
  <conditionalFormatting sqref="N1075:O1075">
    <cfRule type="expression" dxfId="53" priority="1980">
      <formula>H1075="Please define your indicator here."</formula>
    </cfRule>
  </conditionalFormatting>
  <conditionalFormatting sqref="N1124:O1124">
    <cfRule type="expression" dxfId="52" priority="1979">
      <formula>H1124="Please define your indicator here."</formula>
    </cfRule>
  </conditionalFormatting>
  <conditionalFormatting sqref="N1173:O1173">
    <cfRule type="expression" dxfId="51" priority="1978">
      <formula>H1173="Please define your indicator here."</formula>
    </cfRule>
  </conditionalFormatting>
  <conditionalFormatting sqref="N1222:O1222">
    <cfRule type="expression" dxfId="50" priority="1977">
      <formula>H1222="Please define your indicator here."</formula>
    </cfRule>
  </conditionalFormatting>
  <conditionalFormatting sqref="N1271:O1271">
    <cfRule type="expression" dxfId="49" priority="1976">
      <formula>H1271="Please define your indicator here."</formula>
    </cfRule>
  </conditionalFormatting>
  <conditionalFormatting sqref="N1320:O1320">
    <cfRule type="expression" dxfId="48" priority="1975">
      <formula>H1320="Please define your indicator here."</formula>
    </cfRule>
  </conditionalFormatting>
  <conditionalFormatting sqref="N1369:O1369">
    <cfRule type="expression" dxfId="47" priority="1974">
      <formula>H1369="Please define your indicator here."</formula>
    </cfRule>
  </conditionalFormatting>
  <conditionalFormatting sqref="N1418:O1418">
    <cfRule type="expression" dxfId="46" priority="1973">
      <formula>H1418="Please define your indicator here."</formula>
    </cfRule>
  </conditionalFormatting>
  <conditionalFormatting sqref="N1467:O1467">
    <cfRule type="expression" dxfId="45" priority="1972">
      <formula>H1467="Please define your indicator here."</formula>
    </cfRule>
  </conditionalFormatting>
  <conditionalFormatting sqref="N1516:O1516">
    <cfRule type="expression" dxfId="44" priority="1971">
      <formula>H1516="Please define your indicator here."</formula>
    </cfRule>
  </conditionalFormatting>
  <conditionalFormatting sqref="N1565:O1565">
    <cfRule type="expression" dxfId="43" priority="1970">
      <formula>H1565="Please define your indicator here."</formula>
    </cfRule>
  </conditionalFormatting>
  <conditionalFormatting sqref="N1614:O1614">
    <cfRule type="expression" dxfId="42" priority="1969">
      <formula>H1614="Please define your indicator here."</formula>
    </cfRule>
  </conditionalFormatting>
  <conditionalFormatting sqref="O1663">
    <cfRule type="expression" dxfId="41" priority="1968">
      <formula>I1663="Please define your indicator here."</formula>
    </cfRule>
  </conditionalFormatting>
  <conditionalFormatting sqref="N1712:O1712">
    <cfRule type="expression" dxfId="40" priority="1967">
      <formula>H1712="Please define your indicator here."</formula>
    </cfRule>
  </conditionalFormatting>
  <conditionalFormatting sqref="N1761:O1761">
    <cfRule type="expression" dxfId="39" priority="1966">
      <formula>H1761="Please define your indicator here."</formula>
    </cfRule>
  </conditionalFormatting>
  <conditionalFormatting sqref="N1810:O1810">
    <cfRule type="expression" dxfId="38" priority="1965">
      <formula>H1810="Please define your indicator here."</formula>
    </cfRule>
  </conditionalFormatting>
  <conditionalFormatting sqref="N1859:O1859">
    <cfRule type="expression" dxfId="37" priority="1964">
      <formula>H1859="Please define your indicator here."</formula>
    </cfRule>
  </conditionalFormatting>
  <conditionalFormatting sqref="K269:M269 K318:M318 K367:M367 K416:M416 K465:M465 K514:M514 K563:M563 K612:M612 K661:M661 K710:M710 K759:M759 K808:M808 K857:M857 K906:M906 K955:M955 K1004:M1004 K1053:M1053 K1102:M1102 K1151:M1151 K1200:M1200 K1249:M1249 K1298:M1298 K1347:M1347 K1396:M1396 K1445:M1445 K1494:M1494 K1543:M1543 K1592:M1592 K1641:M1641 K1690:M1690 K1739:M1739 K1788:M1788 K1837:M1837 K1886:M1886 N40:O136">
    <cfRule type="beginsWith" dxfId="36" priority="1597" operator="beginsWith" text="minor">
      <formula>LEFT(K40,5)="minor"</formula>
    </cfRule>
    <cfRule type="beginsWith" dxfId="35" priority="1598" operator="beginsWith" text="major">
      <formula>LEFT(K40,5)="major"</formula>
    </cfRule>
    <cfRule type="beginsWith" dxfId="34" priority="1599" operator="beginsWith" text="off">
      <formula>LEFT(K40,3)="off"</formula>
    </cfRule>
    <cfRule type="beginsWith" dxfId="33" priority="1600" operator="beginsWith" text="on">
      <formula>LEFT(K40,2)="on"</formula>
    </cfRule>
  </conditionalFormatting>
  <conditionalFormatting sqref="J292 J294 J296 J298 J300 J302 J304 J306 J308 J310 H310 H308 H306 H304 H302 H300 H298 H296 H294 H292 H341 J341 J343 H343 H345 J345 J347 H347 H349 J349 H351 H353 H355 H357 H359 J359 J357 J355 J353 J351 H390 J390 J392 H392 H394 H396 H398 H400 H402 H404 H406 H408 J408 J406 J404 J402 J400 J398 J396 J394 H439 J439 J441 H441 H443 J443 H445 J445 H447 J447 J449 H449 H451 J451 J453 H453 H455 J455 J457 H457 H488 J488 J490 H490 H492 J492 J494 H494 H496 H498 J496 J498 J500 J502 J504 J506 H506 H504 H502 H500 H537 J537 J539 H539 H541 J541 J543 H543 H545 J545 J547 H547 H549 J549 H551 J551 H553 J553 H555 J555 H586 J586 J588 H588 H590 J590 J592 H592 H594 J594 J596 H596 H598 H600 H602 H604 J604 J602 J600 J598 H635 J635 J637 H637 H639 J639 J641 H641 H643 J643 J645 H645 H647 H649 H651 H653 J653 J651 J649 J647 H684 J684 J686 H686 H688 H690 H692 J692 J690 J688 J694 H694 H696 H698 H700 H702 J702 J700 J698 J696 H733 J733 J735 H735 H737 J737 J739 H739 H741 J741 J743 H743 H745 J745 J747 H747 H749 J749 H751 J751 H782 J782 J784 H784 H786 J786 H788 J788 H790 J790 H792 J792 H794 J794 J796 H796 H798 J798 J800 H800 H831 H833 J831 J833 J835 H835 H837 J837 J839 H839 H841 J841 H843 J843 J845 H845 H847 J847 H849 J849 H880 J880 H882 J882 H884 J884 H886 J886 H888 J888 H890 J890 H892 J892 H894 J894 H896 J896 H898 J898 H929 J929 H931 J931 H933 J933 H935 J935 H937 J937 H939 J939 H941 J941 H943 H945 H947 J947 J945 J943 H978 J978 H980 J980 H982 J982 H984 J984 H986 J986 H988 J988 H990 J990 H992 J992 H994 J994 H996 J996 H1027 J1027 H1029 J1029 H1031 J1031 H1033 J1033 H1035 J1035 H1037 J1037 H1039 J1039 H1041 J1041 J1043 H1043 H1045 J1045 H1076 J1076 H1078 J1078 H1080 J1080 H1082 J1082 H1084 J1084 H1086 J1086 H1088 J1088 H1090 J1090 H1092 J1092 H1094 J1094 H1125 J1125 H1127 J1127 H1129 J1129 H1131 J1131 H1133 J1133 H1135 J1135 H1137 J1137 H1139 J1139 H1141 J1141 H1143 J1143 H1174 J1174 H1176 J1176 H1178 J1178 H1180 J1180 H1182 J1182 H1184 J1184 H1186 J1186 H1188 J1188 H1190 J1190 H1192 J1192 H1223 J1223 H1225 J1225 H1227 J1227 H1229 J1229 H1231 J1231 H1233 J1233 H1235 J1235 H1237 J1237 H1239 J1239 H1241 J1241 H1272 J1272 H1274 J1274 H1276 J1276 H1278 J1278 H1280 J1280 H1282 J1282 H1284 J1284 H1286 J1286 H1288 J1288 H1290 J1290 H1321 J1321 J1323 H1323 H1325 J1325 J1327 H1327 H1329 J1329 H1331 J1331 J1333 H1333 H1335 J1335 H1337 J1337 H1339 J1339 H1370 J1370 H1372 H1374 J1374 J1372 H1376 H1378 H1380 H1382 H1384 H1386 H1388 J1388 J1386 J1384 J1382 J1380 J1378 J1376 H1419 J1419 H1421 J1421 H1423 H1425 H1427 H1429 H1431 H1433 H1435 H1437 J1423 J1425 J1427 J1429 J1431 J1433 J1435 J1437 H1468 J1468 J1470 H1470 H1472 J1472 J1474 H1474 H1476 J1476 H1478 J1478 H1480 J1480 H1482 J1482 H1484 J1484 H1486 J1486 H1517 H1519 J1517 J1519 H1521 J1521 J1523 H1523 H1525 J1525 J1527 H1527 H1529 J1529 H1531 J1531 J1533 H1533 H1535 J1535 H1566 J1566 H1568 H1570 J1570 J1568 J1572 H1572 H1574 J1574 J1576 H1576 H1578 J1578 H1580 J1580 J1582 H1582 H1584 J1584 H1615 J1615 J1617 H1617 H1619 J1619 J1621 H1621 H1623 J1623 H1625 J1625 H1627 J1627 H1629 J1629 H1631 J1631 J1633 H1633 H1664 J1664 J1666 H1666 H1668 J1668 J1670 H1670 H1672 J1672 H1674 J1674 H1676 J1676 J1678 H1678 H1680 J1680 J1682 H1682 H1713 J1713 J1715 H1715 H1717 J1717 H1719 J1719 H1721 J1721 H1723 J1723 H1725 J1725 H1727 J1727 H1729 J1729 H1731 J1731 H1762 J1762 H1764 J1764 H1766 J1766 H1768 J1768 H1770 J1770 H1772 J1772 H1774 J1774 H1776 J1776 H1778 J1778 H1780 J1780 H1811 J1811 H1813 J1813 H1815 J1815 H1817 J1817 H1819 J1819 H1821 J1821 H1823 J1823 H1825 J1825 H1827 J1827 H1829 J1829 H1860 J1860 H1862 J1862 H1864 J1864 H1866 J1866 H1868 J1868 H1870 J1870 H1872 J1872 J1874 H1874 H1876 J1876 H1878 J1878 H243:H261 J243:J261">
    <cfRule type="containsErrors" dxfId="32" priority="3925">
      <formula>ISERROR(H243)</formula>
    </cfRule>
  </conditionalFormatting>
  <conditionalFormatting sqref="L255">
    <cfRule type="containsText" dxfId="31" priority="12" operator="containsText" text="intended milestone">
      <formula>NOT(ISERROR(SEARCH("intended milestone",L255)))</formula>
    </cfRule>
  </conditionalFormatting>
  <conditionalFormatting sqref="L249">
    <cfRule type="containsText" dxfId="30" priority="4" operator="containsText" text="intended milestone">
      <formula>NOT(ISERROR(SEARCH("intended milestone",L249)))</formula>
    </cfRule>
  </conditionalFormatting>
  <conditionalFormatting sqref="L247">
    <cfRule type="containsText" dxfId="29" priority="3" operator="containsText" text="intended milestone">
      <formula>NOT(ISERROR(SEARCH("intended milestone",L247)))</formula>
    </cfRule>
  </conditionalFormatting>
  <conditionalFormatting sqref="L245">
    <cfRule type="containsText" dxfId="28" priority="2" operator="containsText" text="intended milestone">
      <formula>NOT(ISERROR(SEARCH("intended milestone",L245)))</formula>
    </cfRule>
  </conditionalFormatting>
  <conditionalFormatting sqref="L243">
    <cfRule type="containsText" dxfId="27" priority="1" operator="containsText" text="intended milestone">
      <formula>NOT(ISERROR(SEARCH("intended milestone",L243)))</formula>
    </cfRule>
  </conditionalFormatting>
  <hyperlinks>
    <hyperlink ref="G7" location="'STEP 5 - A'!A1" display="to step 5 - A &lt;&lt;&lt;"/>
    <hyperlink ref="O7" location="'STEP 5 - C'!A1" display="&gt;&gt;&gt; to step 5 - C"/>
    <hyperlink ref="H40:M41" location="'STEP 5 - B'!F244" display="'STEP 5 - B'!F244"/>
    <hyperlink ref="H43" location="E318" display="E318"/>
    <hyperlink ref="I43" location="E318" display="E318"/>
    <hyperlink ref="J43" location="E318" display="E318"/>
    <hyperlink ref="K43" location="E318" display="E318"/>
    <hyperlink ref="L43" location="E318" display="E318"/>
    <hyperlink ref="M43" location="E318" display="E318"/>
    <hyperlink ref="H44" location="E318" display="E318"/>
    <hyperlink ref="I44" location="E318" display="E318"/>
    <hyperlink ref="J44" location="E318" display="E318"/>
    <hyperlink ref="K44" location="E318" display="E318"/>
    <hyperlink ref="L44" location="E318" display="E318"/>
    <hyperlink ref="M44" location="E318" display="E318"/>
    <hyperlink ref="H46" location="E367" display="E367"/>
    <hyperlink ref="I46" location="E367" display="E367"/>
    <hyperlink ref="J46" location="E367" display="E367"/>
    <hyperlink ref="K46" location="E367" display="E367"/>
    <hyperlink ref="L46" location="E367" display="E367"/>
    <hyperlink ref="M46" location="E367" display="E367"/>
    <hyperlink ref="H47" location="E367" display="E367"/>
    <hyperlink ref="I47" location="E367" display="E367"/>
    <hyperlink ref="J47" location="E367" display="E367"/>
    <hyperlink ref="K47" location="E367" display="E367"/>
    <hyperlink ref="L47" location="E367" display="E367"/>
    <hyperlink ref="M47" location="E367" display="E367"/>
    <hyperlink ref="H49:M50" location="'STEP 5 - B'!F395" display="'STEP 5 - B'!F395"/>
    <hyperlink ref="H52:M53" location="'STEP 5 - B'!F444" display="'STEP 5 - B'!F444"/>
    <hyperlink ref="H46:M47" location="'STEP 5 - B'!F346" display="'STEP 5 - B'!F346"/>
    <hyperlink ref="H43:M44" location="'STEP 5 - B'!F297" display="'STEP 5 - B'!F297"/>
    <hyperlink ref="H55:M56" location="'STEP 5 - B'!F493" display="'STEP 5 - B'!F493"/>
    <hyperlink ref="H58:M59" location="'STEP 5 - B'!F542" display="'STEP 5 - B'!F542"/>
    <hyperlink ref="H61:M62" location="'STEP 5 - B'!F591" display="'STEP 5 - B'!F591"/>
    <hyperlink ref="H64:M65" location="'STEP 5 - B'!F640" display="'STEP 5 - B'!F640"/>
    <hyperlink ref="H67:M68" location="'STEP 5 - B'!F689" display="'STEP 5 - B'!F689"/>
    <hyperlink ref="H70:M71" location="'STEP 5 - B'!F738" display="'STEP 5 - B'!F738"/>
    <hyperlink ref="H73:M74" location="'STEP 5 - B'!F787" display="'STEP 5 - B'!F787"/>
    <hyperlink ref="H76:M77" location="'STEP 5 - B'!F836" display="'STEP 5 - B'!F836"/>
    <hyperlink ref="H79:M80" location="'STEP 5 - B'!F885" display="'STEP 5 - B'!F885"/>
    <hyperlink ref="H82:M83" location="'STEP 5 - B'!F934" display="'STEP 5 - B'!F934"/>
    <hyperlink ref="H85:M86" location="'STEP 5 - B'!F983" display="'STEP 5 - B'!F983"/>
    <hyperlink ref="H88:M89" location="'STEP 5 - B'!F1032" display="'STEP 5 - B'!F1032"/>
    <hyperlink ref="H91:M92" location="'STEP 5 - B'!F1081" display="'STEP 5 - B'!F1081"/>
    <hyperlink ref="H94:M95" location="'STEP 5 - B'!F1130" display="'STEP 5 - B'!F1130"/>
    <hyperlink ref="H97:M98" location="'STEP 5 - B'!F1179" display="'STEP 5 - B'!F1179"/>
    <hyperlink ref="H100:M101" location="'STEP 5 - B'!F1228" display="'STEP 5 - B'!F1228"/>
    <hyperlink ref="H103:M104" location="'STEP 5 - B'!F1277" display="'STEP 5 - B'!F1277"/>
    <hyperlink ref="H106:M107" location="'STEP 5 - B'!F1326" display="'STEP 5 - B'!F1326"/>
    <hyperlink ref="H109:M110" location="'STEP 5 - B'!F1375" display="'STEP 5 - B'!F1375"/>
    <hyperlink ref="H112:M113" location="'STEP 5 - B'!F1424" display="'STEP 5 - B'!F1424"/>
    <hyperlink ref="H115:M116" location="'STEP 5 - B'!F1473" display="'STEP 5 - B'!F1473"/>
    <hyperlink ref="H118:M119" location="'STEP 5 - B'!F1522" display="'STEP 5 - B'!F1522"/>
    <hyperlink ref="H121:M122" location="'STEP 5 - B'!F1571" display="'STEP 5 - B'!F1571"/>
    <hyperlink ref="H124:M125" location="'STEP 5 - B'!F1620" display="'STEP 5 - B'!F1620"/>
    <hyperlink ref="H127:M128" location="'STEP 5 - B'!F1669" display="'STEP 5 - B'!F1669"/>
    <hyperlink ref="H130:M131" location="'STEP 5 - B'!F1718" display="'STEP 5 - B'!F1718"/>
    <hyperlink ref="H133:M134" location="'STEP 5 - B'!F1767" display="'STEP 5 - B'!F1767"/>
    <hyperlink ref="H136:M137" location="'STEP 5 - B'!F1816" display="'STEP 5 - B'!F1816"/>
    <hyperlink ref="R8:U8" r:id="rId1" display="You tube"/>
    <hyperlink ref="G1891" location="'STEP 5 - A'!A1" display="to step 5 - A &lt;&lt;&lt;"/>
    <hyperlink ref="O1891" location="'STEP 5 - C'!A1" display="&gt;&gt;&gt; to step 5 - C"/>
  </hyperlinks>
  <pageMargins left="0.70866141732283472" right="0.70866141732283472" top="1.1811023622047245" bottom="0.78740157480314965" header="0.31496062992125984" footer="0.31496062992125984"/>
  <pageSetup orientation="portrait" r:id="rId2"/>
  <ignoredErrors>
    <ignoredError sqref="H290 L317:M317 J312 I281 J283 H241 J241 J263 I232:J235 L269:M269 J290 L316:M316" emptyCellReference="1"/>
    <ignoredError sqref="W248:W250 T261 K247:K261 K292:K310 K439:K457 K488:K506 K390:K408 K341:K359 K537:K543 K1615:K1633 K1664:K1682 K1713:K1731 K1762:K1780 K1811:K1829 K1860:K1878 K1884:M1885 H1880 K1835:M1836 H1831 K1786:M1787 H1782 K1737:M1738 K1566:K1584 K1517:K1535 K1468:K1486 K1419:K1437 K1370:K1388 K1321:K1339 K1272:K1290 K1223:K1241 K1174:K1192 K1125:K1143 K1076:K1094 K1027:K1045 K978:K996 K929:K947 K880:K898 K831:K849 K782:K800 K733:K751 K684:K702 K635:K653 K586:K604 G557:O560 G605:O609 G587:J587 L586:N604 G654:O658 G636:J636 L635:N653 G703:O707 G685:J685 L684:N702 G752:O756 G734:J734 L733:N751 G801:O805 G783:J783 L782:N800 G850:O854 G832:J832 L831:N849 G899:O903 G881:J881 L880:N898 G948:O952 G930:J930 L929:N947 G997:O1001 G979:J979 L978:N996 G1046:O1050 G1028:J1028 L1027:N1045 G1095:O1099 G1077:J1077 L1076:N1094 G1144:O1148 G1126:J1126 L1125:N1143 G1193:O1197 G1175:J1175 L1174:N1192 G1242:O1246 G1224:J1224 L1223:N1241 G1291:O1295 G1273:J1273 L1272:N1290 G1340:O1344 G1322:J1322 L1321:N1339 G1389:O1393 G1371:J1371 L1370:N1388 G1438:O1442 G1420:J1420 L1419:N1437 G1487:O1491 G1469:J1469 L1468:N1486 G1536:O1540 G1518:J1518 L1517:N1535 G1585:O1589 G1569:J1569 L1566:N1584 K512:M513 H508 K463:M464 K414:M415 G1346:O1346 G1345 L1345:O1345 G564:O585 G563 N563:O563 G613:O634 G612 N612:O612 G662:O683 G661 N661:O661 G711:O732 G710 N710:O710 G760:O781 G759 N759:O759 G809:O830 G808 N808:O808 G858:O879 G857 N857:O857 G907:O928 G906 N906:O906 G956:O977 G955 N955:O955 G1005:O1026 G1004 N1004:O1004 G1054:O1075 G1053 N1053:O1053 G1103:O1124 G1102 N1102:O1102 G1152:O1173 G1151 N1151:O1151 G1201:O1222 G1200 N1200:O1200 G1250:O1271 G1249 N1249:O1249 G1299:O1320 G1298 N1298:O1298 G1348:O1369 G1347 N1347:O1347 G1397:O1418 G1396 N1396:O1396 G1446:O1467 G1445 N1445:O1445 G1495:O1516 G1494 N1494:O1494 G1544:O1565 G1543 N1543:O1543 G1593:O1597 G1592 N1592:O1592 K545:K555 G586 I586 G589:J589 G588 I588 G591:J591 G590 I590 G593:J593 G592 I592 G595:J595 G594 I594 G597:J597 G596 I596 G599:J599 G598 I598 G601:J601 G600 I600 G603:J603 G602 I602 G604 I604 G635 I635 G638:J638 G637 I637 G640:J640 G639 I639 G642:J642 G641 I641 G644:J644 G643 I643 G646:J646 G645 I645 G648:J648 G647 I647 G650:J650 G649 I649 G652:J652 G651 I651 G653 I653 G684 I684 G687:J687 G686 I686 G689:J689 G688 I688 G691:J691 G690 I690 G693:J693 G692 I692 G695:J695 G694 I694 G697:J697 G696 I696 G699:J699 G698 I698 G701:J701 G700 I700 G702 I702 G733 I733 G736:J736 G735 I735 G738:J738 G737 I737 G740:J740 G739 I739 G742:J742 G741 I741 G744:J744 G743 I743 G746:J746 G745 I745 G748:J748 G747 I747 G750:J750 G749 I749 G751 I751 G782 I782 G785:J785 G784 I784 G787:J787 G786 I786 G789:J789 G788 I788 G791:J791 G790 I790 G793:J793 G792 I792 G795:J795 G794 I794 G797:J797 G796 I796 G799:J799 G798 I798 G800 I800 G831 I831 G834:J834 G833 I833 G836:J836 G835 I835 G838:J838 G837 I837 G840:J840 G839 I839 G842:J842 G841 I841 G844:J844 G843 I843 G846:J846 G845 I845 G848:J848 G847 I847 G849 I849 G880 I880 G883:J883 G882 I882 G885:J885 G884 I884 G887:J887 G886 I886 G889:J889 G888 I888 G891:J891 G890 I890 G893:J893 G892 I892 G895:J895 G894 I894 G897:J897 G896 I896 G898 I898 G929 I929 G932:J932 G931 I931 G934:J934 G933 I933 G936:J936 G935 I935 G938:J938 G937 I937 G940:J940 G939 I939 G942:J942 G941 I941 G944:J944 G943 I943 G946:J946 G945 I945 G947 I947 G978 I978 G981:J981 G980 I980 G983:J983 G982 I982 G985:J985 G984 I984 G987:J987 G986 I986 G989:J989 G988 I988 G991:J991 G990 I990 G993:J993 G992 I992 G995:J995 G994 I994 G996 I996 G1027 I1027 G1030:J1030 G1029 I1029 G1032:J1032 G1031 I1031 G1034:J1034 G1033 I1033 G1036:J1036 G1035 I1035 G1038:J1038 G1037 I1037 G1040:J1040 G1039 I1039 G1042:J1042 G1041 I1041 G1044:J1044 G1043 I1043 G1045 I1045 G1076 I1076 G1079:J1079 G1078 I1078 G1081:J1081 G1080 I1080 G1083:J1083 G1082 I1082 G1085:J1085 G1084 I1084 G1087:J1087 G1086 I1086 G1089:J1089 G1088 I1088 G1091:J1091 G1090 I1090 G1093:J1093 G1092 I1092 G1094 I1094 G1125 I1125 G1128:J1128 G1127 I1127 G1130:J1130 G1129 I1129 G1132:J1132 G1131 I1131 G1134:J1134 G1133 I1133 G1136:J1136 G1135 I1135 G1138:J1138 G1137 I1137 G1140:J1140 G1139 I1139 G1142:J1142 G1141 I1141 G1143 I1143 G1174 I1174 G1177:J1177 G1176 I1176 G1179:J1179 G1178 I1178 G1181:J1181 G1180 I1180 G1183:J1183 G1182 I1182 G1185:J1185 G1184 I1184 G1187:J1187 G1186 I1186 G1189:J1189 G1188 I1188 G1191:J1191 G1190 I1190 G1192 I1192 G1223 I1223 G1226:J1226 G1225 I1225 G1228:J1228 G1227 I1227 G1230:J1230 G1229 I1229 G1232:J1232 G1231 I1231 G1234:J1234 G1233 I1233 G1236:J1236 G1235 I1235 G1238:J1238 G1237 I1237 G1240:J1240 G1239 I1239 G1241 I1241 G1272 I1272 G1275:J1275 G1274 I1274 G1277:J1277 G1276 I1276 G1279:J1279 G1278 I1278 G1281:J1281 G1280 I1280 G1283:J1283 G1282 I1282 G1285:J1285 G1284 I1284 G1287:J1287 G1286 I1286 G1289:J1289 G1288 I1288 G1290 I1290 G1321 I1321 G1324:J1324 G1323 I1323 G1326:J1326 G1325 I1325 G1328:J1328 G1327 I1327 G1330:J1330 G1329 I1329 G1332:J1332 G1331 I1331 G1334:J1334 G1333 I1333 G1336:J1336 G1335 I1335 G1338:J1338 G1337 I1337 G1339 I1339 G1370 I1370 G1373:J1373 G1372 I1372 G1375:J1375 G1374 I1374 G1377:J1377 G1376 I1376 G1379:J1379 G1378 I1378 G1381:J1381 G1380 I1380 G1383:J1383 G1382 I1382 G1385:J1385 G1384 I1384 G1387:J1387 G1386 I1386 G1388 I1388 G1419 I1419 G1422:J1422 G1421 I1421 G1424:J1424 G1423 I1423 G1426:J1426 G1425 I1425 G1428:J1428 G1427 I1427 G1430:J1430 G1429 I1429 G1432:J1432 G1431 I1431 G1434:J1434 G1433 I1433 G1436:J1436 G1435 I1435 G1437 I1437 G1468 I1468 G1471:J1471 G1470 I1470 G1473:J1473 G1472 I1472 G1475:J1475 G1474 I1474 G1477:J1477 G1476 I1476 G1479:J1479 G1478 I1478 G1481:J1481 G1480 I1480 G1483:J1483 G1482 I1482 G1485:J1485 G1484 I1484 G1486 I1486 G1517 I1517 G1520:J1520 G1519 I1519 G1522:J1522 G1521 I1521 G1524:J1524 G1523 I1523 G1526:J1526 G1525 I1525 G1528:J1528 G1527 I1527 G1530:J1530 G1529 I1529 G1532:J1532 G1531 I1531 G1534:J1534 G1533 I1533 G1535 I1535 G1566 I1566 G1567 I1567:J1567 G1568 I1568 G1571:J1571 G1570 I1570 G1573:J1573 G1572 I1572 G1575:J1575 G1574 I1574 G1577:J1577 G1576 I1576 G1579:J1579 G1578 I1578 G1581:J1581 G1580 I1580 G1583:J1583 G1582 I1582 G1584 I1584 R259 S275:X296 Y275:AF296 Y274:AL274 Y297:AL307 AG275:AL296 W273:X274 S297:X368 S274:V274 K365:M366 H361 H410 I563:J563 I612:J612 I661:J661 I710:J710 I759:J759 I808:J808 I857:J857 I906:J906 I955:J955 I1004:J1004 I1053:J1053 I1102:J1102 I1151:J1151 I1200:J1200 I1249:J1249 I1298:J1298 I1347:J1347 I1396:J1396 I1445:J1445 I1494:J1494 I1543:J1543 I1592:J1592 K243 K245 K316 G562:O562 G561 I561:O561 G611:O611 G610 I610:O610 G660:O660 G659 I659:O659 G709:O709 G708 I708:O708 G758:O758 G757 I757:O757 G807:O807 G806 I806:O806 G856:O856 G855 I855:O855 G905:O905 G904 I904:O904 G954:O954 G953 I953:O953 G1003:O1003 G1002 I1002:O1002 G1052:O1052 G1051 I1051:O1051 G1101:O1101 G1100 I1100:O1100 G1150:O1150 G1149 I1149:O1149 G1199:O1199 G1198 I1198:O1198 G1248:O1248 G1247 I1247:O1247 G1297:O1297 G1296 I1296:O1296 I1345:K1345 G1395:O1395 G1394 I1394:O1394 G1444:O1444 G1443 I1443:O1443 G1493:O1493 G1492 I1492:O1492 G1542:O1542 G1541 I1541:O1541 G1591:O1591 G1590 I1590:O1590" evalError="1"/>
    <ignoredError sqref="T257 L267:M267 K268:M268 K317" evalError="1" emptyCellReference="1"/>
  </ignoredErrors>
  <drawing r:id="rId3"/>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 enableFormatConditionsCalculation="0">
    <pageSetUpPr fitToPage="1"/>
  </sheetPr>
  <dimension ref="A2:BM220"/>
  <sheetViews>
    <sheetView topLeftCell="C1" zoomScaleNormal="100" zoomScalePageLayoutView="80" workbookViewId="0">
      <selection activeCell="C1" sqref="C1"/>
    </sheetView>
  </sheetViews>
  <sheetFormatPr baseColWidth="10" defaultColWidth="10.85546875" defaultRowHeight="12.75" x14ac:dyDescent="0.2"/>
  <cols>
    <col min="1" max="2" width="0" style="3" hidden="1" customWidth="1"/>
    <col min="3" max="5" width="10.85546875" style="3"/>
    <col min="6" max="6" width="6.7109375" style="3" customWidth="1"/>
    <col min="7" max="15" width="10.85546875" style="3"/>
    <col min="16" max="17" width="6.7109375" style="3" customWidth="1"/>
    <col min="18" max="16384" width="10.85546875" style="3"/>
  </cols>
  <sheetData>
    <row r="2" spans="6:65" x14ac:dyDescent="0.2">
      <c r="F2" s="1"/>
      <c r="G2" s="1"/>
      <c r="H2" s="1"/>
      <c r="I2" s="1"/>
      <c r="J2" s="1"/>
      <c r="K2" s="1"/>
      <c r="L2" s="1"/>
      <c r="M2" s="1"/>
      <c r="N2" s="1"/>
      <c r="O2" s="1"/>
      <c r="P2" s="1"/>
    </row>
    <row r="3" spans="6:65" x14ac:dyDescent="0.2">
      <c r="F3" s="1"/>
      <c r="G3" s="52"/>
      <c r="H3" s="52"/>
      <c r="I3" s="52"/>
      <c r="J3" s="52"/>
      <c r="K3" s="52"/>
      <c r="L3" s="52"/>
      <c r="M3" s="52"/>
      <c r="N3" s="52"/>
      <c r="O3" s="52"/>
      <c r="P3" s="1"/>
      <c r="Q3" s="22"/>
    </row>
    <row r="4" spans="6:65" x14ac:dyDescent="0.2">
      <c r="F4" s="1"/>
      <c r="G4" s="52"/>
      <c r="H4" s="52"/>
      <c r="I4" s="52"/>
      <c r="J4" s="52"/>
      <c r="K4" s="52"/>
      <c r="L4" s="52"/>
      <c r="M4" s="52"/>
      <c r="N4" s="52"/>
      <c r="O4" s="52"/>
      <c r="P4" s="1"/>
      <c r="R4" s="33"/>
      <c r="S4" s="33"/>
      <c r="T4" s="33"/>
      <c r="U4" s="33"/>
      <c r="BH4" s="21" t="s">
        <v>332</v>
      </c>
    </row>
    <row r="5" spans="6:65" x14ac:dyDescent="0.2">
      <c r="F5" s="1"/>
      <c r="G5" s="52"/>
      <c r="H5" s="52"/>
      <c r="I5" s="52"/>
      <c r="J5" s="52"/>
      <c r="K5" s="52"/>
      <c r="L5" s="52"/>
      <c r="M5" s="52"/>
      <c r="N5" s="52"/>
      <c r="O5" s="52"/>
      <c r="P5" s="1"/>
      <c r="Q5" s="33"/>
      <c r="R5" s="4"/>
      <c r="S5" s="4"/>
      <c r="T5" s="4"/>
      <c r="U5" s="4"/>
      <c r="BB5" s="21">
        <v>1</v>
      </c>
      <c r="BC5" s="21" t="str">
        <f>Data!B3</f>
        <v xml:space="preserve">Workshops for political leaders conducted </v>
      </c>
      <c r="BD5" s="21"/>
      <c r="BE5" s="21" t="str">
        <f>IF(BC5="please provide a definition of the indicator…"," ",BC5)</f>
        <v xml:space="preserve">Workshops for political leaders conducted </v>
      </c>
      <c r="BF5" s="21"/>
      <c r="BG5" s="21"/>
      <c r="BH5" s="21" t="str">
        <f>CONCATENATE("I",BB5," - ",BE5)</f>
        <v xml:space="preserve">I1 - Workshops for political leaders conducted </v>
      </c>
      <c r="BI5" s="21"/>
      <c r="BJ5" s="21"/>
      <c r="BK5" s="21"/>
      <c r="BL5" s="21"/>
      <c r="BM5" s="21"/>
    </row>
    <row r="6" spans="6:65" x14ac:dyDescent="0.2">
      <c r="F6" s="1"/>
      <c r="G6" s="1"/>
      <c r="H6" s="1"/>
      <c r="I6" s="1"/>
      <c r="J6" s="1"/>
      <c r="K6" s="1"/>
      <c r="L6" s="1"/>
      <c r="M6" s="1"/>
      <c r="N6" s="1"/>
      <c r="O6" s="1"/>
      <c r="P6" s="1"/>
      <c r="Q6" s="33"/>
      <c r="R6" s="4"/>
      <c r="S6" s="4"/>
      <c r="T6" s="4"/>
      <c r="U6" s="4"/>
      <c r="BB6" s="21">
        <v>2</v>
      </c>
      <c r="BC6" s="21" t="str">
        <f>Data!B4</f>
        <v>please provide a definition of the indicator…</v>
      </c>
      <c r="BD6" s="21"/>
      <c r="BE6" s="21" t="str">
        <f t="shared" ref="BE6:BE37" si="0">IF(BC6="please provide a definition of the indicator…"," ",BC6)</f>
        <v xml:space="preserve"> </v>
      </c>
      <c r="BF6" s="21"/>
      <c r="BG6" s="21"/>
      <c r="BH6" s="21" t="str">
        <f t="shared" ref="BH6:BH37" si="1">CONCATENATE("I",BB6," - ",BE6)</f>
        <v xml:space="preserve">I2 -  </v>
      </c>
      <c r="BI6" s="21"/>
      <c r="BJ6" s="21"/>
      <c r="BK6" s="21"/>
      <c r="BL6" s="21"/>
      <c r="BM6" s="21"/>
    </row>
    <row r="7" spans="6:65" x14ac:dyDescent="0.2">
      <c r="F7" s="1"/>
      <c r="G7" s="11" t="s">
        <v>16</v>
      </c>
      <c r="H7" s="495" t="s">
        <v>15</v>
      </c>
      <c r="I7" s="495"/>
      <c r="J7" s="495"/>
      <c r="K7" s="495"/>
      <c r="L7" s="495"/>
      <c r="M7" s="495"/>
      <c r="N7" s="495"/>
      <c r="O7" s="11"/>
      <c r="P7" s="1"/>
      <c r="Q7" s="33"/>
      <c r="R7" s="319" t="s">
        <v>378</v>
      </c>
      <c r="S7" s="319"/>
      <c r="T7" s="319"/>
      <c r="U7" s="319"/>
      <c r="BB7" s="21">
        <v>3</v>
      </c>
      <c r="BC7" s="21" t="str">
        <f>Data!B5</f>
        <v>please provide a definition of the indicator…</v>
      </c>
      <c r="BD7" s="21"/>
      <c r="BE7" s="21" t="str">
        <f t="shared" si="0"/>
        <v xml:space="preserve"> </v>
      </c>
      <c r="BF7" s="21"/>
      <c r="BG7" s="21"/>
      <c r="BH7" s="21" t="str">
        <f t="shared" si="1"/>
        <v xml:space="preserve">I3 -  </v>
      </c>
      <c r="BI7" s="21"/>
      <c r="BJ7" s="21"/>
      <c r="BK7" s="21"/>
      <c r="BL7" s="21"/>
      <c r="BM7" s="21"/>
    </row>
    <row r="8" spans="6:65" x14ac:dyDescent="0.2">
      <c r="F8" s="1"/>
      <c r="G8" s="1"/>
      <c r="H8" s="1"/>
      <c r="I8" s="2"/>
      <c r="J8" s="1"/>
      <c r="K8" s="1"/>
      <c r="L8" s="1"/>
      <c r="M8" s="1"/>
      <c r="N8" s="1"/>
      <c r="O8" s="1"/>
      <c r="P8" s="1"/>
      <c r="Q8" s="33"/>
      <c r="R8" s="318" t="s">
        <v>365</v>
      </c>
      <c r="S8" s="318"/>
      <c r="T8" s="318"/>
      <c r="U8" s="318"/>
      <c r="BB8" s="21">
        <v>4</v>
      </c>
      <c r="BC8" s="21" t="str">
        <f>Data!B6</f>
        <v>please provide a definition of the indicator…</v>
      </c>
      <c r="BD8" s="21"/>
      <c r="BE8" s="21" t="str">
        <f t="shared" si="0"/>
        <v xml:space="preserve"> </v>
      </c>
      <c r="BF8" s="21"/>
      <c r="BG8" s="21"/>
      <c r="BH8" s="21" t="str">
        <f t="shared" si="1"/>
        <v xml:space="preserve">I4 -  </v>
      </c>
      <c r="BI8" s="21"/>
      <c r="BJ8" s="21"/>
      <c r="BK8" s="21"/>
      <c r="BL8" s="21"/>
      <c r="BM8" s="21"/>
    </row>
    <row r="9" spans="6:65" x14ac:dyDescent="0.2">
      <c r="F9" s="1"/>
      <c r="G9" s="1"/>
      <c r="H9" s="1"/>
      <c r="I9" s="2"/>
      <c r="J9" s="1"/>
      <c r="K9" s="1"/>
      <c r="L9" s="1"/>
      <c r="M9" s="1"/>
      <c r="N9" s="1"/>
      <c r="O9" s="1"/>
      <c r="P9" s="1"/>
      <c r="Q9" s="33"/>
      <c r="R9" s="106"/>
      <c r="S9" s="105"/>
      <c r="T9" s="105"/>
      <c r="U9" s="105"/>
      <c r="BB9" s="21">
        <v>5</v>
      </c>
      <c r="BC9" s="21" t="str">
        <f>Data!B7</f>
        <v>please provide a definition of the indicator…</v>
      </c>
      <c r="BD9" s="21"/>
      <c r="BE9" s="21" t="str">
        <f t="shared" si="0"/>
        <v xml:space="preserve"> </v>
      </c>
      <c r="BF9" s="21"/>
      <c r="BG9" s="21"/>
      <c r="BH9" s="21" t="str">
        <f t="shared" si="1"/>
        <v xml:space="preserve">I5 -  </v>
      </c>
      <c r="BI9" s="21"/>
      <c r="BJ9" s="21"/>
      <c r="BK9" s="21"/>
      <c r="BL9" s="21"/>
      <c r="BM9" s="21"/>
    </row>
    <row r="10" spans="6:65" x14ac:dyDescent="0.2">
      <c r="F10" s="1"/>
      <c r="G10" s="1"/>
      <c r="H10" s="1"/>
      <c r="I10" s="2"/>
      <c r="J10" s="1"/>
      <c r="K10" s="1"/>
      <c r="L10" s="1"/>
      <c r="M10" s="1"/>
      <c r="N10" s="1"/>
      <c r="O10" s="1"/>
      <c r="P10" s="1"/>
      <c r="Q10" s="33"/>
      <c r="R10" s="81"/>
      <c r="S10" s="82"/>
      <c r="T10" s="82"/>
      <c r="U10" s="82"/>
      <c r="BB10" s="21">
        <v>6</v>
      </c>
      <c r="BC10" s="21" t="str">
        <f>Data!B8</f>
        <v>please provide a definition of the indicator…</v>
      </c>
      <c r="BD10" s="21"/>
      <c r="BE10" s="21" t="str">
        <f t="shared" si="0"/>
        <v xml:space="preserve"> </v>
      </c>
      <c r="BF10" s="21"/>
      <c r="BG10" s="21"/>
      <c r="BH10" s="21" t="str">
        <f t="shared" si="1"/>
        <v xml:space="preserve">I6 -  </v>
      </c>
      <c r="BI10" s="21"/>
      <c r="BJ10" s="21"/>
      <c r="BK10" s="21"/>
      <c r="BL10" s="21"/>
      <c r="BM10" s="21"/>
    </row>
    <row r="11" spans="6:65" x14ac:dyDescent="0.2">
      <c r="F11" s="1"/>
      <c r="G11" s="1"/>
      <c r="H11" s="1"/>
      <c r="I11" s="2"/>
      <c r="J11" s="1"/>
      <c r="K11" s="1"/>
      <c r="L11" s="1"/>
      <c r="M11" s="1"/>
      <c r="N11" s="1"/>
      <c r="O11" s="1"/>
      <c r="P11" s="1"/>
      <c r="Q11" s="33"/>
      <c r="R11" s="33"/>
      <c r="S11" s="33"/>
      <c r="T11" s="33"/>
      <c r="U11" s="33"/>
      <c r="BB11" s="21">
        <v>7</v>
      </c>
      <c r="BC11" s="21" t="str">
        <f>Data!B9</f>
        <v>please provide a definition of the indicator…</v>
      </c>
      <c r="BD11" s="21"/>
      <c r="BE11" s="21" t="str">
        <f t="shared" si="0"/>
        <v xml:space="preserve"> </v>
      </c>
      <c r="BF11" s="21"/>
      <c r="BG11" s="21"/>
      <c r="BH11" s="21" t="str">
        <f t="shared" si="1"/>
        <v xml:space="preserve">I7 -  </v>
      </c>
      <c r="BI11" s="21"/>
      <c r="BJ11" s="21"/>
      <c r="BK11" s="21"/>
      <c r="BL11" s="21"/>
      <c r="BM11" s="21"/>
    </row>
    <row r="12" spans="6:65" ht="12.75" customHeight="1" x14ac:dyDescent="0.2">
      <c r="F12" s="1"/>
      <c r="G12" s="324" t="s">
        <v>426</v>
      </c>
      <c r="H12" s="517"/>
      <c r="I12" s="517"/>
      <c r="J12" s="517"/>
      <c r="K12" s="517"/>
      <c r="L12" s="517"/>
      <c r="M12" s="517"/>
      <c r="N12" s="517"/>
      <c r="O12" s="517"/>
      <c r="P12" s="8"/>
      <c r="Q12" s="7"/>
      <c r="R12" s="7"/>
      <c r="S12" s="7"/>
      <c r="T12" s="7"/>
      <c r="U12" s="7"/>
      <c r="V12" s="7"/>
      <c r="W12" s="7"/>
      <c r="BB12" s="21">
        <v>8</v>
      </c>
      <c r="BC12" s="21" t="str">
        <f>Data!B10</f>
        <v>please provide a definition of the indicator…</v>
      </c>
      <c r="BD12" s="21"/>
      <c r="BE12" s="21" t="str">
        <f t="shared" si="0"/>
        <v xml:space="preserve"> </v>
      </c>
      <c r="BF12" s="21"/>
      <c r="BG12" s="21"/>
      <c r="BH12" s="21" t="str">
        <f t="shared" si="1"/>
        <v xml:space="preserve">I8 -  </v>
      </c>
      <c r="BI12" s="21"/>
      <c r="BJ12" s="21"/>
      <c r="BK12" s="21"/>
      <c r="BL12" s="21"/>
      <c r="BM12" s="21"/>
    </row>
    <row r="13" spans="6:65" x14ac:dyDescent="0.2">
      <c r="F13" s="1"/>
      <c r="G13" s="517"/>
      <c r="H13" s="517"/>
      <c r="I13" s="517"/>
      <c r="J13" s="517"/>
      <c r="K13" s="517"/>
      <c r="L13" s="517"/>
      <c r="M13" s="517"/>
      <c r="N13" s="517"/>
      <c r="O13" s="517"/>
      <c r="P13" s="8"/>
      <c r="Q13" s="7"/>
      <c r="R13" s="22"/>
      <c r="S13" s="22"/>
      <c r="T13" s="22"/>
      <c r="U13" s="22"/>
      <c r="V13" s="22"/>
      <c r="W13" s="22"/>
      <c r="X13" s="22"/>
      <c r="Y13" s="22"/>
      <c r="Z13" s="22"/>
      <c r="AA13" s="22"/>
      <c r="AB13" s="22"/>
      <c r="AC13" s="22"/>
      <c r="AD13" s="22"/>
      <c r="AE13" s="22"/>
      <c r="AF13" s="22"/>
      <c r="AG13" s="22"/>
      <c r="BB13" s="21">
        <v>9</v>
      </c>
      <c r="BC13" s="21" t="str">
        <f>Data!B11</f>
        <v>please provide a definition of the indicator…</v>
      </c>
      <c r="BD13" s="21"/>
      <c r="BE13" s="21" t="str">
        <f t="shared" si="0"/>
        <v xml:space="preserve"> </v>
      </c>
      <c r="BF13" s="21"/>
      <c r="BG13" s="21"/>
      <c r="BH13" s="21" t="str">
        <f t="shared" si="1"/>
        <v xml:space="preserve">I9 -  </v>
      </c>
      <c r="BI13" s="21"/>
      <c r="BJ13" s="21"/>
      <c r="BK13" s="21"/>
      <c r="BL13" s="21"/>
      <c r="BM13" s="21"/>
    </row>
    <row r="14" spans="6:65" x14ac:dyDescent="0.2">
      <c r="F14" s="1"/>
      <c r="G14" s="517"/>
      <c r="H14" s="517"/>
      <c r="I14" s="517"/>
      <c r="J14" s="517"/>
      <c r="K14" s="517"/>
      <c r="L14" s="517"/>
      <c r="M14" s="517"/>
      <c r="N14" s="517"/>
      <c r="O14" s="517"/>
      <c r="P14" s="8"/>
      <c r="Q14" s="21"/>
      <c r="R14" s="22"/>
      <c r="S14" s="22"/>
      <c r="T14" s="22"/>
      <c r="U14" s="22"/>
      <c r="V14" s="22"/>
      <c r="W14" s="22"/>
      <c r="X14" s="22"/>
      <c r="Y14" s="22"/>
      <c r="Z14" s="22"/>
      <c r="AA14" s="22"/>
      <c r="AB14" s="22"/>
      <c r="AC14" s="22"/>
      <c r="AD14" s="22"/>
      <c r="AE14" s="22"/>
      <c r="AF14" s="22"/>
      <c r="AG14" s="22"/>
      <c r="BB14" s="21">
        <v>10</v>
      </c>
      <c r="BC14" s="21" t="str">
        <f>Data!B12</f>
        <v>please provide a definition of the indicator…</v>
      </c>
      <c r="BD14" s="21"/>
      <c r="BE14" s="21" t="str">
        <f t="shared" si="0"/>
        <v xml:space="preserve"> </v>
      </c>
      <c r="BF14" s="21"/>
      <c r="BG14" s="21"/>
      <c r="BH14" s="21" t="str">
        <f t="shared" si="1"/>
        <v xml:space="preserve">I10 -  </v>
      </c>
      <c r="BI14" s="21"/>
      <c r="BJ14" s="21"/>
      <c r="BK14" s="21"/>
      <c r="BL14" s="21"/>
      <c r="BM14" s="21"/>
    </row>
    <row r="15" spans="6:65" x14ac:dyDescent="0.2">
      <c r="F15" s="1"/>
      <c r="G15" s="517"/>
      <c r="H15" s="517"/>
      <c r="I15" s="517"/>
      <c r="J15" s="517"/>
      <c r="K15" s="517"/>
      <c r="L15" s="517"/>
      <c r="M15" s="517"/>
      <c r="N15" s="517"/>
      <c r="O15" s="517"/>
      <c r="P15" s="8"/>
      <c r="Q15" s="21"/>
      <c r="R15" s="22"/>
      <c r="S15" s="22"/>
      <c r="T15" s="22"/>
      <c r="U15" s="22"/>
      <c r="V15" s="22"/>
      <c r="W15" s="22"/>
      <c r="X15" s="22"/>
      <c r="Y15" s="22"/>
      <c r="Z15" s="22"/>
      <c r="AA15" s="22"/>
      <c r="AB15" s="22"/>
      <c r="AC15" s="22"/>
      <c r="AD15" s="22"/>
      <c r="AE15" s="22"/>
      <c r="AF15" s="22"/>
      <c r="AG15" s="22"/>
      <c r="BB15" s="21">
        <v>11</v>
      </c>
      <c r="BC15" s="21" t="str">
        <f>Data!B13</f>
        <v>please provide a definition of the indicator…</v>
      </c>
      <c r="BD15" s="21"/>
      <c r="BE15" s="21" t="str">
        <f t="shared" si="0"/>
        <v xml:space="preserve"> </v>
      </c>
      <c r="BF15" s="21"/>
      <c r="BG15" s="21"/>
      <c r="BH15" s="21" t="str">
        <f t="shared" si="1"/>
        <v xml:space="preserve">I11 -  </v>
      </c>
      <c r="BI15" s="21"/>
      <c r="BJ15" s="21"/>
      <c r="BK15" s="21"/>
      <c r="BL15" s="21"/>
      <c r="BM15" s="21"/>
    </row>
    <row r="16" spans="6:65" x14ac:dyDescent="0.2">
      <c r="F16" s="1"/>
      <c r="G16" s="518"/>
      <c r="H16" s="518"/>
      <c r="I16" s="518"/>
      <c r="J16" s="518"/>
      <c r="K16" s="518"/>
      <c r="L16" s="518"/>
      <c r="M16" s="518"/>
      <c r="N16" s="518"/>
      <c r="O16" s="518"/>
      <c r="P16" s="8"/>
      <c r="Q16" s="21"/>
      <c r="R16" s="22"/>
      <c r="S16" s="22"/>
      <c r="T16" s="22"/>
      <c r="U16" s="22"/>
      <c r="V16" s="22"/>
      <c r="W16" s="22"/>
      <c r="X16" s="22"/>
      <c r="Y16" s="22"/>
      <c r="Z16" s="22"/>
      <c r="AA16" s="22"/>
      <c r="AB16" s="22"/>
      <c r="AC16" s="22"/>
      <c r="AD16" s="22"/>
      <c r="AE16" s="22"/>
      <c r="AF16" s="22"/>
      <c r="AG16" s="22"/>
      <c r="BB16" s="21">
        <v>12</v>
      </c>
      <c r="BC16" s="21" t="str">
        <f>Data!B14</f>
        <v>please provide a definition of the indicator…</v>
      </c>
      <c r="BD16" s="21"/>
      <c r="BE16" s="21" t="str">
        <f t="shared" si="0"/>
        <v xml:space="preserve"> </v>
      </c>
      <c r="BF16" s="21"/>
      <c r="BG16" s="21"/>
      <c r="BH16" s="21" t="str">
        <f t="shared" si="1"/>
        <v xml:space="preserve">I12 -  </v>
      </c>
      <c r="BI16" s="21"/>
      <c r="BJ16" s="21"/>
      <c r="BK16" s="21"/>
      <c r="BL16" s="21"/>
      <c r="BM16" s="21"/>
    </row>
    <row r="17" spans="1:65" x14ac:dyDescent="0.2">
      <c r="F17" s="1"/>
      <c r="G17" s="107"/>
      <c r="H17" s="107"/>
      <c r="I17" s="107"/>
      <c r="J17" s="107"/>
      <c r="K17" s="107"/>
      <c r="L17" s="107"/>
      <c r="M17" s="107"/>
      <c r="N17" s="107"/>
      <c r="O17" s="107"/>
      <c r="P17" s="8"/>
      <c r="Q17" s="21"/>
      <c r="R17" s="22"/>
      <c r="S17" s="22"/>
      <c r="T17" s="22"/>
      <c r="U17" s="22"/>
      <c r="V17" s="22"/>
      <c r="W17" s="22"/>
      <c r="X17" s="22"/>
      <c r="Y17" s="22"/>
      <c r="Z17" s="22"/>
      <c r="AA17" s="22"/>
      <c r="AB17" s="22"/>
      <c r="AC17" s="22"/>
      <c r="AD17" s="22"/>
      <c r="AE17" s="22"/>
      <c r="AF17" s="22"/>
      <c r="AG17" s="22"/>
      <c r="BB17" s="21">
        <v>13</v>
      </c>
      <c r="BC17" s="21" t="str">
        <f>Data!B15</f>
        <v>please provide a definition of the indicator…</v>
      </c>
      <c r="BD17" s="21"/>
      <c r="BE17" s="21" t="str">
        <f t="shared" si="0"/>
        <v xml:space="preserve"> </v>
      </c>
      <c r="BF17" s="21"/>
      <c r="BG17" s="21"/>
      <c r="BH17" s="21" t="str">
        <f t="shared" si="1"/>
        <v xml:space="preserve">I13 -  </v>
      </c>
      <c r="BI17" s="21"/>
      <c r="BJ17" s="21"/>
      <c r="BK17" s="21"/>
      <c r="BL17" s="21"/>
      <c r="BM17" s="21"/>
    </row>
    <row r="18" spans="1:65" x14ac:dyDescent="0.2">
      <c r="F18" s="1"/>
      <c r="G18" s="107"/>
      <c r="H18" s="107"/>
      <c r="I18" s="107"/>
      <c r="J18" s="107"/>
      <c r="K18" s="107"/>
      <c r="L18" s="107"/>
      <c r="M18" s="107"/>
      <c r="N18" s="107"/>
      <c r="O18" s="107"/>
      <c r="P18" s="8"/>
      <c r="Q18" s="21"/>
      <c r="R18" s="22"/>
      <c r="S18" s="22"/>
      <c r="T18" s="22"/>
      <c r="U18" s="22"/>
      <c r="V18" s="22"/>
      <c r="W18" s="22"/>
      <c r="X18" s="22"/>
      <c r="Y18" s="22"/>
      <c r="Z18" s="22"/>
      <c r="AA18" s="22"/>
      <c r="AB18" s="22"/>
      <c r="AC18" s="22"/>
      <c r="AD18" s="22"/>
      <c r="AE18" s="22"/>
      <c r="AF18" s="22"/>
      <c r="AG18" s="22"/>
      <c r="BB18" s="21">
        <v>14</v>
      </c>
      <c r="BC18" s="21" t="str">
        <f>Data!B16</f>
        <v>please provide a definition of the indicator…</v>
      </c>
      <c r="BD18" s="21"/>
      <c r="BE18" s="21" t="str">
        <f t="shared" si="0"/>
        <v xml:space="preserve"> </v>
      </c>
      <c r="BF18" s="21"/>
      <c r="BG18" s="21"/>
      <c r="BH18" s="21" t="str">
        <f t="shared" si="1"/>
        <v xml:space="preserve">I14 -  </v>
      </c>
      <c r="BI18" s="21"/>
      <c r="BJ18" s="21"/>
      <c r="BK18" s="21"/>
      <c r="BL18" s="21"/>
      <c r="BM18" s="21"/>
    </row>
    <row r="19" spans="1:65" x14ac:dyDescent="0.2">
      <c r="G19" s="80"/>
      <c r="H19" s="80"/>
      <c r="I19" s="80"/>
      <c r="J19" s="80"/>
      <c r="K19" s="80"/>
      <c r="L19" s="80"/>
      <c r="M19" s="80"/>
      <c r="N19" s="80"/>
      <c r="O19" s="80"/>
      <c r="P19" s="7"/>
      <c r="Q19" s="21"/>
      <c r="R19" s="22"/>
      <c r="S19" s="22"/>
      <c r="T19" s="22"/>
      <c r="U19" s="22"/>
      <c r="V19" s="22"/>
      <c r="W19" s="22"/>
      <c r="X19" s="22"/>
      <c r="Y19" s="22"/>
      <c r="Z19" s="22"/>
      <c r="AA19" s="22"/>
      <c r="AB19" s="22"/>
      <c r="AC19" s="22"/>
      <c r="AD19" s="22"/>
      <c r="AE19" s="22"/>
      <c r="AF19" s="22"/>
      <c r="AG19" s="22"/>
      <c r="BB19" s="21">
        <v>15</v>
      </c>
      <c r="BC19" s="21" t="str">
        <f>Data!B17</f>
        <v>please provide a definition of the indicator…</v>
      </c>
      <c r="BD19" s="21"/>
      <c r="BE19" s="21" t="str">
        <f t="shared" si="0"/>
        <v xml:space="preserve"> </v>
      </c>
      <c r="BF19" s="21"/>
      <c r="BG19" s="21"/>
      <c r="BH19" s="21" t="str">
        <f t="shared" si="1"/>
        <v xml:space="preserve">I15 -  </v>
      </c>
      <c r="BI19" s="21"/>
      <c r="BJ19" s="21"/>
      <c r="BK19" s="21"/>
      <c r="BL19" s="21"/>
      <c r="BM19" s="21"/>
    </row>
    <row r="20" spans="1:65" x14ac:dyDescent="0.2">
      <c r="F20" s="1"/>
      <c r="G20" s="107"/>
      <c r="H20" s="107"/>
      <c r="I20" s="107"/>
      <c r="J20" s="107"/>
      <c r="K20" s="107"/>
      <c r="L20" s="107"/>
      <c r="M20" s="107"/>
      <c r="N20" s="107"/>
      <c r="O20" s="107"/>
      <c r="P20" s="8"/>
      <c r="Q20" s="21"/>
      <c r="R20" s="21"/>
      <c r="S20" s="21"/>
      <c r="T20" s="21"/>
      <c r="U20" s="21"/>
      <c r="V20" s="22"/>
      <c r="W20" s="22"/>
      <c r="X20" s="22"/>
      <c r="Y20" s="22"/>
      <c r="Z20" s="22"/>
      <c r="AA20" s="22"/>
      <c r="AB20" s="22"/>
      <c r="AC20" s="22"/>
      <c r="AD20" s="22"/>
      <c r="AE20" s="22"/>
      <c r="AF20" s="22"/>
      <c r="AG20" s="22"/>
      <c r="BB20" s="21">
        <v>16</v>
      </c>
      <c r="BC20" s="21" t="str">
        <f>Data!B18</f>
        <v>please provide a definition of the indicator…</v>
      </c>
      <c r="BD20" s="21"/>
      <c r="BE20" s="21" t="str">
        <f t="shared" si="0"/>
        <v xml:space="preserve"> </v>
      </c>
      <c r="BF20" s="21"/>
      <c r="BG20" s="21"/>
      <c r="BH20" s="21" t="str">
        <f t="shared" si="1"/>
        <v xml:space="preserve">I16 -  </v>
      </c>
      <c r="BI20" s="21"/>
      <c r="BJ20" s="21"/>
      <c r="BK20" s="21"/>
      <c r="BL20" s="21"/>
      <c r="BM20" s="21"/>
    </row>
    <row r="21" spans="1:65" x14ac:dyDescent="0.2">
      <c r="F21" s="1"/>
      <c r="G21" s="20"/>
      <c r="H21" s="20"/>
      <c r="I21" s="20"/>
      <c r="J21" s="20"/>
      <c r="K21" s="20"/>
      <c r="L21" s="20"/>
      <c r="M21" s="20"/>
      <c r="N21" s="20"/>
      <c r="O21" s="1"/>
      <c r="P21" s="8"/>
      <c r="Q21" s="21"/>
      <c r="R21" s="21"/>
      <c r="S21" s="21"/>
      <c r="T21" s="21"/>
      <c r="U21" s="21"/>
      <c r="V21" s="22"/>
      <c r="W21" s="22"/>
      <c r="X21" s="22"/>
      <c r="Y21" s="22"/>
      <c r="Z21" s="22"/>
      <c r="AA21" s="22"/>
      <c r="AB21" s="22"/>
      <c r="AC21" s="22"/>
      <c r="AD21" s="22"/>
      <c r="AE21" s="22"/>
      <c r="AF21" s="22"/>
      <c r="AG21" s="22"/>
      <c r="BB21" s="21">
        <v>17</v>
      </c>
      <c r="BC21" s="21" t="str">
        <f>Data!B19</f>
        <v>please provide a definition of the indicator…</v>
      </c>
      <c r="BD21" s="21"/>
      <c r="BE21" s="21" t="str">
        <f t="shared" si="0"/>
        <v xml:space="preserve"> </v>
      </c>
      <c r="BF21" s="21"/>
      <c r="BG21" s="21"/>
      <c r="BH21" s="21" t="str">
        <f t="shared" si="1"/>
        <v xml:space="preserve">I17 -  </v>
      </c>
      <c r="BI21" s="21"/>
      <c r="BJ21" s="21"/>
      <c r="BK21" s="21"/>
      <c r="BL21" s="21"/>
      <c r="BM21" s="21"/>
    </row>
    <row r="22" spans="1:65" x14ac:dyDescent="0.2">
      <c r="F22" s="1"/>
      <c r="G22" s="16"/>
      <c r="H22" s="16"/>
      <c r="I22" s="16"/>
      <c r="J22" s="16"/>
      <c r="K22" s="16"/>
      <c r="L22" s="16"/>
      <c r="M22" s="16"/>
      <c r="N22" s="16"/>
      <c r="O22" s="1"/>
      <c r="P22" s="8"/>
      <c r="Q22" s="21"/>
      <c r="R22" s="21"/>
      <c r="S22" s="21"/>
      <c r="T22" s="21"/>
      <c r="U22" s="21"/>
      <c r="V22" s="22"/>
      <c r="W22" s="22"/>
      <c r="X22" s="22"/>
      <c r="Y22" s="22"/>
      <c r="Z22" s="22"/>
      <c r="AA22" s="22"/>
      <c r="AB22" s="22"/>
      <c r="AC22" s="22"/>
      <c r="AD22" s="22"/>
      <c r="AE22" s="22"/>
      <c r="AF22" s="22"/>
      <c r="AG22" s="22"/>
      <c r="BB22" s="21">
        <v>18</v>
      </c>
      <c r="BC22" s="21" t="str">
        <f>Data!B20</f>
        <v>please provide a definition of the indicator…</v>
      </c>
      <c r="BD22" s="21"/>
      <c r="BE22" s="21" t="str">
        <f t="shared" si="0"/>
        <v xml:space="preserve"> </v>
      </c>
      <c r="BF22" s="21"/>
      <c r="BG22" s="21"/>
      <c r="BH22" s="21" t="str">
        <f t="shared" si="1"/>
        <v xml:space="preserve">I18 -  </v>
      </c>
      <c r="BI22" s="21"/>
      <c r="BJ22" s="21"/>
      <c r="BK22" s="21"/>
      <c r="BL22" s="21"/>
      <c r="BM22" s="21"/>
    </row>
    <row r="23" spans="1:65" x14ac:dyDescent="0.2">
      <c r="F23" s="1"/>
      <c r="G23" s="83" t="s">
        <v>163</v>
      </c>
      <c r="H23" s="16"/>
      <c r="I23" s="16"/>
      <c r="J23" s="16"/>
      <c r="K23" s="16"/>
      <c r="L23" s="16"/>
      <c r="M23" s="16"/>
      <c r="N23" s="16"/>
      <c r="O23" s="1"/>
      <c r="P23" s="8"/>
      <c r="Q23" s="21"/>
      <c r="R23" s="21"/>
      <c r="S23" s="21"/>
      <c r="T23" s="21"/>
      <c r="U23" s="21"/>
      <c r="V23" s="22"/>
      <c r="W23" s="22"/>
      <c r="X23" s="22"/>
      <c r="Y23" s="22"/>
      <c r="Z23" s="22"/>
      <c r="AA23" s="22"/>
      <c r="AB23" s="22"/>
      <c r="AC23" s="22"/>
      <c r="AD23" s="22"/>
      <c r="AE23" s="22"/>
      <c r="AF23" s="22"/>
      <c r="AG23" s="22"/>
      <c r="BB23" s="21">
        <v>19</v>
      </c>
      <c r="BC23" s="21" t="str">
        <f>Data!B21</f>
        <v>please provide a definition of the indicator…</v>
      </c>
      <c r="BD23" s="21"/>
      <c r="BE23" s="21" t="str">
        <f t="shared" si="0"/>
        <v xml:space="preserve"> </v>
      </c>
      <c r="BF23" s="21"/>
      <c r="BG23" s="21"/>
      <c r="BH23" s="21" t="str">
        <f t="shared" si="1"/>
        <v xml:space="preserve">I19 -  </v>
      </c>
      <c r="BI23" s="21"/>
      <c r="BJ23" s="21"/>
      <c r="BK23" s="21"/>
      <c r="BL23" s="21"/>
      <c r="BM23" s="21"/>
    </row>
    <row r="24" spans="1:65" x14ac:dyDescent="0.2">
      <c r="F24" s="1"/>
      <c r="G24" s="12"/>
      <c r="H24" s="1"/>
      <c r="I24" s="16"/>
      <c r="J24" s="16"/>
      <c r="K24" s="16"/>
      <c r="L24" s="16"/>
      <c r="M24" s="16"/>
      <c r="N24" s="16"/>
      <c r="O24" s="1"/>
      <c r="P24" s="8"/>
      <c r="Q24" s="21"/>
      <c r="R24" s="21"/>
      <c r="S24" s="21"/>
      <c r="T24" s="21"/>
      <c r="U24" s="21"/>
      <c r="V24" s="22"/>
      <c r="W24" s="22"/>
      <c r="X24" s="22"/>
      <c r="Y24" s="22"/>
      <c r="Z24" s="22"/>
      <c r="AA24" s="22"/>
      <c r="AB24" s="22"/>
      <c r="AC24" s="22"/>
      <c r="AD24" s="22"/>
      <c r="AE24" s="22"/>
      <c r="AF24" s="22"/>
      <c r="AG24" s="22"/>
      <c r="BB24" s="21">
        <v>20</v>
      </c>
      <c r="BC24" s="21" t="str">
        <f>Data!B22</f>
        <v>please provide a definition of the indicator…</v>
      </c>
      <c r="BD24" s="21"/>
      <c r="BE24" s="21" t="str">
        <f t="shared" si="0"/>
        <v xml:space="preserve"> </v>
      </c>
      <c r="BF24" s="21"/>
      <c r="BG24" s="21"/>
      <c r="BH24" s="21" t="str">
        <f t="shared" si="1"/>
        <v xml:space="preserve">I20 -  </v>
      </c>
      <c r="BI24" s="21"/>
      <c r="BJ24" s="21"/>
      <c r="BK24" s="21"/>
      <c r="BL24" s="21"/>
      <c r="BM24" s="21"/>
    </row>
    <row r="25" spans="1:65" x14ac:dyDescent="0.2">
      <c r="F25" s="1"/>
      <c r="G25" s="1"/>
      <c r="H25" s="1"/>
      <c r="I25" s="23"/>
      <c r="J25" s="1"/>
      <c r="K25" s="1"/>
      <c r="L25" s="1"/>
      <c r="M25" s="16"/>
      <c r="N25" s="16"/>
      <c r="O25" s="1"/>
      <c r="P25" s="1"/>
      <c r="Q25" s="21"/>
      <c r="R25" s="21"/>
      <c r="S25" s="21"/>
      <c r="T25" s="21"/>
      <c r="U25" s="21"/>
      <c r="V25" s="22"/>
      <c r="W25" s="22"/>
      <c r="X25" s="22"/>
      <c r="Y25" s="22"/>
      <c r="Z25" s="22"/>
      <c r="AA25" s="22"/>
      <c r="AB25" s="22"/>
      <c r="AC25" s="22"/>
      <c r="AD25" s="22"/>
      <c r="AE25" s="22"/>
      <c r="AF25" s="22"/>
      <c r="AG25" s="22"/>
      <c r="BB25" s="21">
        <v>21</v>
      </c>
      <c r="BC25" s="21" t="str">
        <f>Data!B23</f>
        <v>please provide a definition of the indicator…</v>
      </c>
      <c r="BD25" s="21"/>
      <c r="BE25" s="21" t="str">
        <f t="shared" si="0"/>
        <v xml:space="preserve"> </v>
      </c>
      <c r="BF25" s="21"/>
      <c r="BG25" s="21"/>
      <c r="BH25" s="21" t="str">
        <f t="shared" si="1"/>
        <v xml:space="preserve">I21 -  </v>
      </c>
      <c r="BI25" s="21"/>
      <c r="BJ25" s="21"/>
      <c r="BK25" s="21"/>
      <c r="BL25" s="21"/>
      <c r="BM25" s="21"/>
    </row>
    <row r="26" spans="1:65" x14ac:dyDescent="0.2">
      <c r="F26" s="1"/>
      <c r="G26" s="514" t="s">
        <v>332</v>
      </c>
      <c r="H26" s="514"/>
      <c r="I26" s="514"/>
      <c r="J26" s="514"/>
      <c r="K26" s="514"/>
      <c r="L26" s="514"/>
      <c r="M26" s="514"/>
      <c r="N26" s="514"/>
      <c r="O26" s="514"/>
      <c r="P26" s="8"/>
      <c r="Q26" s="21"/>
      <c r="R26" s="21"/>
      <c r="S26" s="21"/>
      <c r="T26" s="21"/>
      <c r="U26" s="21"/>
      <c r="V26" s="22"/>
      <c r="W26" s="22"/>
      <c r="X26" s="31"/>
      <c r="Y26" s="31"/>
      <c r="Z26" s="31"/>
      <c r="AA26" s="31"/>
      <c r="AB26" s="31"/>
      <c r="AC26" s="31"/>
      <c r="AD26" s="31"/>
      <c r="AE26" s="22"/>
      <c r="AF26" s="22"/>
      <c r="AG26" s="22"/>
      <c r="BB26" s="21">
        <v>22</v>
      </c>
      <c r="BC26" s="21" t="str">
        <f>Data!B24</f>
        <v>please provide a definition of the indicator…</v>
      </c>
      <c r="BD26" s="21"/>
      <c r="BE26" s="21" t="str">
        <f t="shared" si="0"/>
        <v xml:space="preserve"> </v>
      </c>
      <c r="BF26" s="21"/>
      <c r="BG26" s="21"/>
      <c r="BH26" s="21" t="str">
        <f t="shared" si="1"/>
        <v xml:space="preserve">I22 -  </v>
      </c>
      <c r="BI26" s="21"/>
      <c r="BJ26" s="21"/>
      <c r="BK26" s="21"/>
      <c r="BL26" s="21"/>
      <c r="BM26" s="21"/>
    </row>
    <row r="27" spans="1:65" x14ac:dyDescent="0.2">
      <c r="F27" s="1"/>
      <c r="G27" s="514"/>
      <c r="H27" s="514"/>
      <c r="I27" s="514"/>
      <c r="J27" s="514"/>
      <c r="K27" s="514"/>
      <c r="L27" s="514"/>
      <c r="M27" s="514"/>
      <c r="N27" s="514"/>
      <c r="O27" s="514"/>
      <c r="P27" s="8"/>
      <c r="Q27" s="21"/>
      <c r="R27" s="21"/>
      <c r="S27" s="21"/>
      <c r="T27" s="21"/>
      <c r="U27" s="21"/>
      <c r="V27" s="22"/>
      <c r="W27" s="22"/>
      <c r="X27" s="31"/>
      <c r="Y27" s="31"/>
      <c r="Z27" s="31"/>
      <c r="AA27" s="31"/>
      <c r="AB27" s="31"/>
      <c r="AC27" s="31"/>
      <c r="AD27" s="32"/>
      <c r="AE27" s="22"/>
      <c r="AF27" s="22"/>
      <c r="AG27" s="22"/>
      <c r="BB27" s="21">
        <v>23</v>
      </c>
      <c r="BC27" s="21" t="str">
        <f>Data!B25</f>
        <v>please provide a definition of the indicator…</v>
      </c>
      <c r="BD27" s="21"/>
      <c r="BE27" s="21" t="str">
        <f t="shared" si="0"/>
        <v xml:space="preserve"> </v>
      </c>
      <c r="BF27" s="21"/>
      <c r="BG27" s="21"/>
      <c r="BH27" s="21" t="str">
        <f t="shared" si="1"/>
        <v xml:space="preserve">I23 -  </v>
      </c>
      <c r="BI27" s="21"/>
      <c r="BJ27" s="21"/>
      <c r="BK27" s="21"/>
      <c r="BL27" s="21"/>
      <c r="BM27" s="21"/>
    </row>
    <row r="28" spans="1:65" x14ac:dyDescent="0.2">
      <c r="F28" s="1"/>
      <c r="G28" s="1"/>
      <c r="H28" s="29" t="str">
        <f>G26</f>
        <v>please select indicator</v>
      </c>
      <c r="I28" s="1"/>
      <c r="J28" s="1"/>
      <c r="K28" s="1"/>
      <c r="L28" s="1"/>
      <c r="M28" s="16"/>
      <c r="N28" s="16"/>
      <c r="O28" s="1"/>
      <c r="P28" s="1"/>
      <c r="Q28" s="22"/>
      <c r="R28" s="21"/>
      <c r="S28" s="21"/>
      <c r="T28" s="21"/>
      <c r="U28" s="21"/>
      <c r="V28" s="22"/>
      <c r="W28" s="22"/>
      <c r="X28" s="31"/>
      <c r="Y28" s="31"/>
      <c r="Z28" s="31"/>
      <c r="AA28" s="31"/>
      <c r="AB28" s="31"/>
      <c r="AC28" s="31"/>
      <c r="AD28" s="22"/>
      <c r="AE28" s="22"/>
      <c r="AF28" s="22"/>
      <c r="AG28" s="22"/>
      <c r="BB28" s="21">
        <v>24</v>
      </c>
      <c r="BC28" s="21" t="str">
        <f>Data!B26</f>
        <v>please provide a definition of the indicator…</v>
      </c>
      <c r="BD28" s="21"/>
      <c r="BE28" s="21" t="str">
        <f t="shared" si="0"/>
        <v xml:space="preserve"> </v>
      </c>
      <c r="BF28" s="21"/>
      <c r="BG28" s="21"/>
      <c r="BH28" s="21" t="str">
        <f t="shared" si="1"/>
        <v xml:space="preserve">I24 -  </v>
      </c>
      <c r="BI28" s="21"/>
      <c r="BJ28" s="21"/>
      <c r="BK28" s="21"/>
      <c r="BL28" s="21"/>
      <c r="BM28" s="21"/>
    </row>
    <row r="29" spans="1:65" x14ac:dyDescent="0.2">
      <c r="F29" s="1"/>
      <c r="G29" s="1"/>
      <c r="H29" s="29"/>
      <c r="I29" s="1"/>
      <c r="J29" s="1"/>
      <c r="K29" s="1"/>
      <c r="L29" s="1"/>
      <c r="M29" s="16"/>
      <c r="N29" s="16"/>
      <c r="O29" s="1"/>
      <c r="P29" s="1"/>
      <c r="Q29" s="22"/>
      <c r="R29" s="21"/>
      <c r="S29" s="21"/>
      <c r="T29" s="21"/>
      <c r="U29" s="21"/>
      <c r="V29" s="22"/>
      <c r="W29" s="22"/>
      <c r="X29" s="31"/>
      <c r="Y29" s="31"/>
      <c r="Z29" s="31"/>
      <c r="AA29" s="31"/>
      <c r="AB29" s="31"/>
      <c r="AC29" s="31"/>
      <c r="AD29" s="22"/>
      <c r="AE29" s="22"/>
      <c r="AF29" s="22"/>
      <c r="AG29" s="22"/>
      <c r="BB29" s="21">
        <v>25</v>
      </c>
      <c r="BC29" s="21" t="str">
        <f>Data!B27</f>
        <v>please provide a definition of the indicator…</v>
      </c>
      <c r="BD29" s="21"/>
      <c r="BE29" s="21" t="str">
        <f t="shared" si="0"/>
        <v xml:space="preserve"> </v>
      </c>
      <c r="BF29" s="21"/>
      <c r="BG29" s="21"/>
      <c r="BH29" s="21" t="str">
        <f t="shared" si="1"/>
        <v xml:space="preserve">I25 -  </v>
      </c>
      <c r="BI29" s="21"/>
      <c r="BJ29" s="21"/>
      <c r="BK29" s="21"/>
      <c r="BL29" s="21"/>
      <c r="BM29" s="21"/>
    </row>
    <row r="30" spans="1:65" x14ac:dyDescent="0.2">
      <c r="F30" s="1"/>
      <c r="G30" s="1"/>
      <c r="H30" s="6" t="s">
        <v>109</v>
      </c>
      <c r="I30" s="174">
        <f ca="1">TODAY()</f>
        <v>42845</v>
      </c>
      <c r="J30" s="505" t="e">
        <f>VLOOKUP($R$40,Data!$C$3:$BZ$35,51,FALSE)</f>
        <v>#N/A</v>
      </c>
      <c r="K30" s="506"/>
      <c r="L30" s="506"/>
      <c r="M30" s="112"/>
      <c r="N30" s="16"/>
      <c r="O30" s="1"/>
      <c r="P30" s="1"/>
      <c r="Q30" s="22"/>
      <c r="R30" s="21"/>
      <c r="S30" s="21"/>
      <c r="T30" s="194"/>
      <c r="U30" s="21"/>
      <c r="V30" s="22"/>
      <c r="W30" s="22"/>
      <c r="X30" s="31"/>
      <c r="Y30" s="31"/>
      <c r="Z30" s="31"/>
      <c r="AA30" s="31"/>
      <c r="AB30" s="31"/>
      <c r="AC30" s="31"/>
      <c r="AD30" s="22"/>
      <c r="AE30" s="22"/>
      <c r="AF30" s="22"/>
      <c r="AG30" s="22"/>
      <c r="BB30" s="21">
        <v>26</v>
      </c>
      <c r="BC30" s="21" t="str">
        <f>Data!B28</f>
        <v>please provide a definition of the indicator…</v>
      </c>
      <c r="BD30" s="21"/>
      <c r="BE30" s="21" t="str">
        <f t="shared" si="0"/>
        <v xml:space="preserve"> </v>
      </c>
      <c r="BF30" s="21"/>
      <c r="BG30" s="21"/>
      <c r="BH30" s="21" t="str">
        <f t="shared" si="1"/>
        <v xml:space="preserve">I26 -  </v>
      </c>
      <c r="BI30" s="21"/>
      <c r="BJ30" s="21"/>
      <c r="BK30" s="21"/>
      <c r="BL30" s="21"/>
      <c r="BM30" s="21"/>
    </row>
    <row r="31" spans="1:65" x14ac:dyDescent="0.2">
      <c r="F31" s="1"/>
      <c r="G31" s="1"/>
      <c r="H31" s="1"/>
      <c r="I31" s="178"/>
      <c r="J31" s="1"/>
      <c r="K31" s="1"/>
      <c r="L31" s="1"/>
      <c r="M31" s="112"/>
      <c r="N31" s="16"/>
      <c r="O31" s="1"/>
      <c r="P31" s="1"/>
      <c r="Q31" s="22"/>
      <c r="R31" s="21"/>
      <c r="S31" s="22"/>
      <c r="T31" s="194"/>
      <c r="U31" s="22"/>
      <c r="V31" s="22"/>
      <c r="W31" s="22"/>
      <c r="X31" s="31"/>
      <c r="Y31" s="31"/>
      <c r="Z31" s="31"/>
      <c r="AA31" s="31"/>
      <c r="AB31" s="31"/>
      <c r="AC31" s="31"/>
      <c r="AD31" s="22"/>
      <c r="AE31" s="22"/>
      <c r="AF31" s="22"/>
      <c r="AG31" s="22"/>
      <c r="BB31" s="21">
        <v>27</v>
      </c>
      <c r="BC31" s="21" t="str">
        <f>Data!B29</f>
        <v>please provide a definition of the indicator…</v>
      </c>
      <c r="BD31" s="21"/>
      <c r="BE31" s="21" t="str">
        <f t="shared" si="0"/>
        <v xml:space="preserve"> </v>
      </c>
      <c r="BF31" s="21"/>
      <c r="BG31" s="21"/>
      <c r="BH31" s="21" t="str">
        <f t="shared" si="1"/>
        <v xml:space="preserve">I27 -  </v>
      </c>
      <c r="BI31" s="21"/>
      <c r="BJ31" s="21"/>
      <c r="BK31" s="21"/>
      <c r="BL31" s="21"/>
      <c r="BM31" s="21"/>
    </row>
    <row r="32" spans="1:65" ht="12.75" customHeight="1" x14ac:dyDescent="0.2">
      <c r="A32" s="44"/>
      <c r="B32" s="44"/>
      <c r="C32" s="44"/>
      <c r="D32" s="44"/>
      <c r="F32" s="1"/>
      <c r="G32" s="1"/>
      <c r="H32" s="6" t="s">
        <v>101</v>
      </c>
      <c r="I32" s="174">
        <f ca="1">TODAY()</f>
        <v>42845</v>
      </c>
      <c r="J32" s="510" t="e">
        <f>VLOOKUP(H28,'STEP 5 - B'!W40:Y136,3,FALSE)</f>
        <v>#N/A</v>
      </c>
      <c r="K32" s="510"/>
      <c r="L32" s="510"/>
      <c r="M32" s="112"/>
      <c r="N32" s="16"/>
      <c r="O32" s="1"/>
      <c r="P32" s="1"/>
      <c r="Q32" s="22"/>
      <c r="R32" s="22"/>
      <c r="S32" s="22"/>
      <c r="T32" s="194"/>
      <c r="U32" s="22"/>
      <c r="V32" s="22"/>
      <c r="W32" s="22"/>
      <c r="X32" s="22"/>
      <c r="Y32" s="22"/>
      <c r="Z32" s="22"/>
      <c r="AA32" s="22"/>
      <c r="AB32" s="22"/>
      <c r="AC32" s="22"/>
      <c r="AD32" s="22"/>
      <c r="AE32" s="22"/>
      <c r="AF32" s="22"/>
      <c r="AG32" s="22"/>
      <c r="BB32" s="21">
        <v>28</v>
      </c>
      <c r="BC32" s="21" t="str">
        <f>Data!B30</f>
        <v>please provide a definition of the indicator…</v>
      </c>
      <c r="BD32" s="21"/>
      <c r="BE32" s="21" t="str">
        <f t="shared" si="0"/>
        <v xml:space="preserve"> </v>
      </c>
      <c r="BF32" s="21"/>
      <c r="BG32" s="21"/>
      <c r="BH32" s="21" t="str">
        <f t="shared" si="1"/>
        <v xml:space="preserve">I28 -  </v>
      </c>
      <c r="BI32" s="21"/>
      <c r="BJ32" s="21"/>
      <c r="BK32" s="21"/>
      <c r="BL32" s="21"/>
      <c r="BM32" s="21"/>
    </row>
    <row r="33" spans="1:65" x14ac:dyDescent="0.2">
      <c r="A33" s="44"/>
      <c r="B33" s="44"/>
      <c r="C33" s="44"/>
      <c r="D33" s="44"/>
      <c r="F33" s="1"/>
      <c r="G33" s="1"/>
      <c r="H33" s="13"/>
      <c r="I33" s="177"/>
      <c r="J33" s="24"/>
      <c r="K33" s="109"/>
      <c r="L33" s="13"/>
      <c r="M33" s="16"/>
      <c r="N33" s="16"/>
      <c r="O33" s="1"/>
      <c r="P33" s="1"/>
      <c r="Q33" s="22"/>
      <c r="R33" s="22"/>
      <c r="S33" s="22"/>
      <c r="T33" s="21"/>
      <c r="U33" s="22"/>
      <c r="V33" s="22"/>
      <c r="W33" s="22"/>
      <c r="X33" s="22"/>
      <c r="Y33" s="22"/>
      <c r="Z33" s="22"/>
      <c r="AA33" s="22"/>
      <c r="AB33" s="22"/>
      <c r="AC33" s="22"/>
      <c r="AD33" s="22"/>
      <c r="AE33" s="22"/>
      <c r="AF33" s="22"/>
      <c r="AG33" s="22"/>
      <c r="BB33" s="21">
        <v>29</v>
      </c>
      <c r="BC33" s="21" t="str">
        <f>Data!B31</f>
        <v>please provide a definition of the indicator…</v>
      </c>
      <c r="BD33" s="21"/>
      <c r="BE33" s="21" t="str">
        <f t="shared" si="0"/>
        <v xml:space="preserve"> </v>
      </c>
      <c r="BF33" s="21"/>
      <c r="BG33" s="21"/>
      <c r="BH33" s="21" t="str">
        <f t="shared" si="1"/>
        <v xml:space="preserve">I29 -  </v>
      </c>
      <c r="BI33" s="21"/>
      <c r="BJ33" s="21"/>
      <c r="BK33" s="21"/>
      <c r="BL33" s="21"/>
      <c r="BM33" s="21"/>
    </row>
    <row r="34" spans="1:65" ht="12.75" customHeight="1" x14ac:dyDescent="0.2">
      <c r="A34" s="44"/>
      <c r="B34" s="44"/>
      <c r="C34" s="44"/>
      <c r="D34" s="44"/>
      <c r="F34" s="1"/>
      <c r="G34" s="1"/>
      <c r="H34" s="1"/>
      <c r="I34" s="16"/>
      <c r="J34" s="1"/>
      <c r="K34" s="1"/>
      <c r="L34" s="1"/>
      <c r="M34" s="16"/>
      <c r="N34" s="16"/>
      <c r="O34" s="1"/>
      <c r="P34" s="1"/>
      <c r="Q34" s="22"/>
      <c r="R34" s="22"/>
      <c r="S34" s="22"/>
      <c r="T34" s="21"/>
      <c r="U34" s="22"/>
      <c r="V34" s="22"/>
      <c r="W34" s="22"/>
      <c r="X34" s="22"/>
      <c r="Y34" s="22"/>
      <c r="Z34" s="22"/>
      <c r="AA34" s="22"/>
      <c r="AB34" s="22"/>
      <c r="AC34" s="22"/>
      <c r="AD34" s="22"/>
      <c r="AE34" s="22"/>
      <c r="AF34" s="22"/>
      <c r="AG34" s="22"/>
      <c r="BB34" s="21">
        <v>30</v>
      </c>
      <c r="BC34" s="21" t="str">
        <f>Data!B32</f>
        <v>please provide a definition of the indicator…</v>
      </c>
      <c r="BD34" s="21"/>
      <c r="BE34" s="21" t="str">
        <f t="shared" si="0"/>
        <v xml:space="preserve"> </v>
      </c>
      <c r="BF34" s="21"/>
      <c r="BG34" s="21"/>
      <c r="BH34" s="21" t="str">
        <f t="shared" si="1"/>
        <v xml:space="preserve">I30 -  </v>
      </c>
      <c r="BI34" s="21"/>
      <c r="BJ34" s="21"/>
      <c r="BK34" s="21"/>
      <c r="BL34" s="21"/>
      <c r="BM34" s="21"/>
    </row>
    <row r="35" spans="1:65" x14ac:dyDescent="0.2">
      <c r="A35" s="44"/>
      <c r="B35" s="44"/>
      <c r="C35" s="44"/>
      <c r="D35" s="44"/>
      <c r="F35" s="1"/>
      <c r="G35" s="1"/>
      <c r="H35" s="1"/>
      <c r="I35" s="1"/>
      <c r="J35" s="24"/>
      <c r="K35" s="1"/>
      <c r="L35" s="1"/>
      <c r="M35" s="16"/>
      <c r="N35" s="1"/>
      <c r="O35" s="1"/>
      <c r="P35" s="1"/>
      <c r="Q35" s="22"/>
      <c r="R35" s="22"/>
      <c r="S35" s="22"/>
      <c r="T35" s="21"/>
      <c r="U35" s="22"/>
      <c r="V35" s="22"/>
      <c r="W35" s="22"/>
      <c r="X35" s="22"/>
      <c r="Y35" s="22"/>
      <c r="Z35" s="22"/>
      <c r="AA35" s="22"/>
      <c r="AB35" s="22"/>
      <c r="AC35" s="22"/>
      <c r="AD35" s="22"/>
      <c r="AE35" s="22"/>
      <c r="AF35" s="22"/>
      <c r="AG35" s="22"/>
      <c r="BB35" s="21">
        <v>31</v>
      </c>
      <c r="BC35" s="21" t="str">
        <f>Data!B33</f>
        <v>please provide a definition of the indicator…</v>
      </c>
      <c r="BD35" s="21"/>
      <c r="BE35" s="21" t="str">
        <f t="shared" si="0"/>
        <v xml:space="preserve"> </v>
      </c>
      <c r="BF35" s="21"/>
      <c r="BG35" s="21"/>
      <c r="BH35" s="21" t="str">
        <f t="shared" si="1"/>
        <v xml:space="preserve">I31 -  </v>
      </c>
      <c r="BI35" s="21"/>
      <c r="BJ35" s="21"/>
      <c r="BK35" s="21"/>
      <c r="BL35" s="21"/>
      <c r="BM35" s="21"/>
    </row>
    <row r="36" spans="1:65" x14ac:dyDescent="0.2">
      <c r="A36" s="44"/>
      <c r="B36" s="44"/>
      <c r="C36" s="44"/>
      <c r="D36" s="44"/>
      <c r="F36" s="1"/>
      <c r="G36" s="1"/>
      <c r="H36" s="1"/>
      <c r="I36" s="1"/>
      <c r="J36" s="1"/>
      <c r="K36" s="1"/>
      <c r="L36" s="1"/>
      <c r="M36" s="16"/>
      <c r="N36" s="1"/>
      <c r="O36" s="1"/>
      <c r="P36" s="1"/>
      <c r="Q36" s="22"/>
      <c r="R36" s="22"/>
      <c r="S36" s="22"/>
      <c r="T36" s="21"/>
      <c r="U36" s="22"/>
      <c r="V36" s="22"/>
      <c r="W36" s="22"/>
      <c r="X36" s="22"/>
      <c r="Y36" s="22"/>
      <c r="Z36" s="22"/>
      <c r="AA36" s="22"/>
      <c r="AB36" s="22"/>
      <c r="AC36" s="22"/>
      <c r="AD36" s="22"/>
      <c r="AE36" s="22"/>
      <c r="AF36" s="22"/>
      <c r="AG36" s="22"/>
      <c r="BB36" s="21">
        <v>32</v>
      </c>
      <c r="BC36" s="21" t="str">
        <f>Data!B34</f>
        <v>please provide a definition of the indicator…</v>
      </c>
      <c r="BD36" s="21"/>
      <c r="BE36" s="21" t="str">
        <f t="shared" si="0"/>
        <v xml:space="preserve"> </v>
      </c>
      <c r="BF36" s="21"/>
      <c r="BG36" s="21"/>
      <c r="BH36" s="21" t="str">
        <f t="shared" si="1"/>
        <v xml:space="preserve">I32 -  </v>
      </c>
      <c r="BI36" s="21"/>
      <c r="BJ36" s="21"/>
      <c r="BK36" s="21"/>
      <c r="BL36" s="21"/>
      <c r="BM36" s="21"/>
    </row>
    <row r="37" spans="1:65" x14ac:dyDescent="0.2">
      <c r="A37" s="44"/>
      <c r="B37" s="44"/>
      <c r="C37" s="44"/>
      <c r="D37" s="44"/>
      <c r="F37" s="1"/>
      <c r="G37" s="1"/>
      <c r="H37" s="1"/>
      <c r="I37" s="1"/>
      <c r="J37" s="1"/>
      <c r="K37" s="1"/>
      <c r="L37" s="1"/>
      <c r="M37" s="16"/>
      <c r="N37" s="1"/>
      <c r="O37" s="1"/>
      <c r="P37" s="1"/>
      <c r="Q37" s="22"/>
      <c r="R37" s="22"/>
      <c r="S37" s="22"/>
      <c r="T37" s="22"/>
      <c r="U37" s="22"/>
      <c r="V37" s="22"/>
      <c r="W37" s="22"/>
      <c r="X37" s="22"/>
      <c r="Y37" s="22"/>
      <c r="Z37" s="22"/>
      <c r="AA37" s="22"/>
      <c r="AB37" s="22"/>
      <c r="AC37" s="22"/>
      <c r="AD37" s="22"/>
      <c r="AE37" s="22"/>
      <c r="AF37" s="22"/>
      <c r="AG37" s="22"/>
      <c r="BB37" s="21">
        <v>33</v>
      </c>
      <c r="BC37" s="21" t="str">
        <f>Data!B35</f>
        <v>please provide a definition of the indicator…</v>
      </c>
      <c r="BD37" s="21"/>
      <c r="BE37" s="21" t="str">
        <f t="shared" si="0"/>
        <v xml:space="preserve"> </v>
      </c>
      <c r="BF37" s="21"/>
      <c r="BG37" s="21"/>
      <c r="BH37" s="21" t="str">
        <f t="shared" si="1"/>
        <v xml:space="preserve">I33 -  </v>
      </c>
      <c r="BI37" s="21"/>
      <c r="BJ37" s="21"/>
      <c r="BK37" s="21"/>
      <c r="BL37" s="21"/>
      <c r="BM37" s="21"/>
    </row>
    <row r="38" spans="1:65" ht="12.75" customHeight="1" x14ac:dyDescent="0.2">
      <c r="A38" s="44"/>
      <c r="B38" s="44"/>
      <c r="C38" s="44"/>
      <c r="D38" s="44"/>
      <c r="F38" s="1"/>
      <c r="G38" s="1"/>
      <c r="H38" s="1"/>
      <c r="I38" s="1"/>
      <c r="J38" s="1"/>
      <c r="K38" s="1"/>
      <c r="L38" s="1"/>
      <c r="M38" s="16"/>
      <c r="N38" s="16"/>
      <c r="O38" s="1"/>
      <c r="P38" s="1"/>
      <c r="Q38" s="22"/>
      <c r="R38" s="22"/>
      <c r="S38" s="22"/>
      <c r="T38" s="22"/>
      <c r="U38" s="22"/>
      <c r="V38" s="22"/>
      <c r="W38" s="22"/>
      <c r="X38" s="22"/>
      <c r="Y38" s="22"/>
      <c r="Z38" s="22"/>
      <c r="AA38" s="22"/>
      <c r="AB38" s="22"/>
      <c r="AC38" s="22"/>
      <c r="AD38" s="22"/>
      <c r="AE38" s="22"/>
      <c r="AF38" s="22"/>
      <c r="AG38" s="22"/>
    </row>
    <row r="39" spans="1:65" x14ac:dyDescent="0.2">
      <c r="A39" s="44"/>
      <c r="B39" s="44"/>
      <c r="C39" s="44"/>
      <c r="D39" s="44"/>
      <c r="F39" s="1"/>
      <c r="G39" s="1"/>
      <c r="H39" s="1"/>
      <c r="I39" s="1"/>
      <c r="J39" s="1"/>
      <c r="K39" s="1"/>
      <c r="L39" s="1"/>
      <c r="M39" s="16"/>
      <c r="N39" s="16"/>
      <c r="O39" s="1"/>
      <c r="P39" s="1"/>
      <c r="Q39" s="22"/>
      <c r="R39" s="22"/>
      <c r="S39" s="22"/>
      <c r="T39" s="22"/>
      <c r="U39" s="22"/>
      <c r="V39" s="22"/>
      <c r="W39" s="22"/>
      <c r="X39" s="22"/>
      <c r="Y39" s="22"/>
      <c r="Z39" s="22"/>
      <c r="AA39" s="22"/>
      <c r="AB39" s="22"/>
      <c r="AC39" s="22"/>
      <c r="AD39" s="22"/>
      <c r="AE39" s="22"/>
      <c r="AF39" s="22"/>
      <c r="AG39" s="22"/>
    </row>
    <row r="40" spans="1:65" x14ac:dyDescent="0.2">
      <c r="A40" s="44"/>
      <c r="B40" s="44"/>
      <c r="C40" s="44"/>
      <c r="D40" s="44"/>
      <c r="F40" s="1"/>
      <c r="G40" s="1"/>
      <c r="H40" s="1"/>
      <c r="I40" s="1"/>
      <c r="J40" s="1"/>
      <c r="K40" s="1"/>
      <c r="L40" s="1"/>
      <c r="M40" s="16"/>
      <c r="N40" s="16"/>
      <c r="O40" s="1"/>
      <c r="P40" s="1"/>
      <c r="Q40" s="22"/>
      <c r="R40" s="21" t="str">
        <f>$G$26</f>
        <v>please select indicator</v>
      </c>
      <c r="S40" s="21"/>
      <c r="T40" s="21"/>
      <c r="U40" s="21"/>
      <c r="V40" s="21"/>
      <c r="W40" s="21"/>
      <c r="X40" s="21"/>
      <c r="Y40" s="21"/>
      <c r="Z40" s="21"/>
      <c r="AA40" s="21"/>
      <c r="AB40" s="21"/>
      <c r="AC40" s="21"/>
      <c r="AD40" s="22"/>
      <c r="AE40" s="22"/>
      <c r="AF40" s="22"/>
      <c r="AG40" s="22"/>
    </row>
    <row r="41" spans="1:65" x14ac:dyDescent="0.2">
      <c r="A41" s="44"/>
      <c r="B41" s="44"/>
      <c r="C41" s="44"/>
      <c r="D41" s="44"/>
      <c r="F41" s="1"/>
      <c r="G41" s="1"/>
      <c r="H41" s="1"/>
      <c r="I41" s="1"/>
      <c r="J41" s="1"/>
      <c r="K41" s="1"/>
      <c r="L41" s="1"/>
      <c r="M41" s="16"/>
      <c r="N41" s="16"/>
      <c r="O41" s="1"/>
      <c r="P41" s="1"/>
      <c r="Q41" s="22"/>
      <c r="R41" s="236" t="s">
        <v>9</v>
      </c>
      <c r="S41" s="237" t="e">
        <f>VLOOKUP($R$40,Data!$C$3:$AN$32,19,FALSE)</f>
        <v>#N/A</v>
      </c>
      <c r="T41" s="237" t="e">
        <f>VLOOKUP($R$40,Data!$C$3:$AN$32,20,FALSE)</f>
        <v>#N/A</v>
      </c>
      <c r="U41" s="237" t="e">
        <f>VLOOKUP($R$40,Data!$C$3:$AN$32,21,FALSE)</f>
        <v>#N/A</v>
      </c>
      <c r="V41" s="237" t="e">
        <f>VLOOKUP($R$40,Data!$C$3:$AN$32,22,FALSE)</f>
        <v>#N/A</v>
      </c>
      <c r="W41" s="237" t="e">
        <f>VLOOKUP($R$40,Data!$C$3:$AN$32,23,FALSE)</f>
        <v>#N/A</v>
      </c>
      <c r="X41" s="237" t="e">
        <f>VLOOKUP($R$40,Data!$C$3:$AN$32,24,FALSE)</f>
        <v>#N/A</v>
      </c>
      <c r="Y41" s="237" t="e">
        <f>VLOOKUP($R$40,Data!$C$3:$AN$32,25,FALSE)</f>
        <v>#N/A</v>
      </c>
      <c r="Z41" s="237" t="e">
        <f>VLOOKUP($R$40,Data!$C$3:$AN$32,26,FALSE)</f>
        <v>#N/A</v>
      </c>
      <c r="AA41" s="237" t="e">
        <f>VLOOKUP($R$40,Data!$C$3:$AN$32,27,FALSE)</f>
        <v>#N/A</v>
      </c>
      <c r="AB41" s="237" t="e">
        <f>VLOOKUP($R$40,Data!$C$3:$AN$32,28,FALSE)</f>
        <v>#N/A</v>
      </c>
      <c r="AC41" s="21"/>
      <c r="AD41" s="22"/>
      <c r="AE41" s="22"/>
      <c r="AF41" s="22"/>
      <c r="AG41" s="22"/>
    </row>
    <row r="42" spans="1:65" x14ac:dyDescent="0.2">
      <c r="A42" s="44"/>
      <c r="B42" s="44"/>
      <c r="C42" s="44"/>
      <c r="D42" s="44"/>
      <c r="F42" s="1"/>
      <c r="G42" s="1"/>
      <c r="H42" s="1"/>
      <c r="I42" s="1"/>
      <c r="J42" s="1"/>
      <c r="K42" s="1"/>
      <c r="L42" s="1"/>
      <c r="M42" s="16"/>
      <c r="N42" s="16"/>
      <c r="O42" s="1"/>
      <c r="P42" s="1"/>
      <c r="Q42" s="22"/>
      <c r="R42" s="236">
        <v>0</v>
      </c>
      <c r="S42" s="236" t="e">
        <f>VLOOKUP($R$40,Data!$C$3:$AN$32,29,FALSE)</f>
        <v>#N/A</v>
      </c>
      <c r="T42" s="236" t="e">
        <f>VLOOKUP($R$40,Data!$C$3:$AN$32,30,FALSE)</f>
        <v>#N/A</v>
      </c>
      <c r="U42" s="236" t="e">
        <f>VLOOKUP($R$40,Data!$C$3:$AN$32,31,FALSE)</f>
        <v>#N/A</v>
      </c>
      <c r="V42" s="236" t="e">
        <f>VLOOKUP($R$40,Data!$C$3:$AN$32,32,FALSE)</f>
        <v>#N/A</v>
      </c>
      <c r="W42" s="236" t="e">
        <f>VLOOKUP($R$40,Data!$C$3:$AN$32,33,FALSE)</f>
        <v>#N/A</v>
      </c>
      <c r="X42" s="236" t="e">
        <f>VLOOKUP($R$40,Data!$C$3:$AN$32,34,FALSE)</f>
        <v>#N/A</v>
      </c>
      <c r="Y42" s="236" t="e">
        <f>VLOOKUP($R$40,Data!$C$3:$AN$32,35,FALSE)</f>
        <v>#N/A</v>
      </c>
      <c r="Z42" s="236" t="e">
        <f>VLOOKUP($R$40,Data!$C$3:$AN$32,36,FALSE)</f>
        <v>#N/A</v>
      </c>
      <c r="AA42" s="236" t="e">
        <f>VLOOKUP($R$40,Data!$C$3:$AN$32,37,FALSE)</f>
        <v>#N/A</v>
      </c>
      <c r="AB42" s="236" t="e">
        <f>VLOOKUP($R$40,Data!$C$3:$AN$32,38,FALSE)</f>
        <v>#N/A</v>
      </c>
      <c r="AC42" s="21"/>
      <c r="AD42" s="22"/>
      <c r="AE42" s="22"/>
      <c r="AF42" s="22"/>
      <c r="AG42" s="22"/>
    </row>
    <row r="43" spans="1:65" x14ac:dyDescent="0.2">
      <c r="A43" s="44"/>
      <c r="B43" s="44"/>
      <c r="C43" s="44"/>
      <c r="D43" s="44"/>
      <c r="F43" s="1"/>
      <c r="G43" s="1"/>
      <c r="H43" s="1"/>
      <c r="I43" s="1"/>
      <c r="J43" s="1"/>
      <c r="K43" s="1"/>
      <c r="L43" s="1"/>
      <c r="M43" s="16"/>
      <c r="N43" s="16"/>
      <c r="O43" s="1"/>
      <c r="P43" s="1"/>
      <c r="Q43" s="22"/>
      <c r="R43" s="31"/>
      <c r="S43" s="31"/>
      <c r="T43" s="31"/>
      <c r="U43" s="31"/>
      <c r="V43" s="31"/>
      <c r="W43" s="31"/>
      <c r="X43" s="31"/>
      <c r="Y43" s="31"/>
      <c r="Z43" s="31"/>
      <c r="AA43" s="31"/>
      <c r="AB43" s="31"/>
      <c r="AC43" s="22"/>
      <c r="AD43" s="22"/>
      <c r="AE43" s="22"/>
      <c r="AF43" s="22"/>
      <c r="AG43" s="22"/>
    </row>
    <row r="44" spans="1:65" x14ac:dyDescent="0.2">
      <c r="A44" s="44"/>
      <c r="B44" s="44"/>
      <c r="C44" s="44"/>
      <c r="D44" s="44"/>
      <c r="F44" s="1"/>
      <c r="G44" s="1"/>
      <c r="H44" s="1"/>
      <c r="I44" s="1"/>
      <c r="J44" s="1"/>
      <c r="K44" s="1"/>
      <c r="L44" s="1"/>
      <c r="M44" s="16"/>
      <c r="N44" s="16"/>
      <c r="O44" s="1"/>
      <c r="P44" s="1"/>
      <c r="Q44" s="22"/>
      <c r="R44" s="22"/>
      <c r="S44" s="22"/>
      <c r="T44" s="22"/>
      <c r="U44" s="22"/>
      <c r="V44" s="22"/>
      <c r="W44" s="22"/>
      <c r="X44" s="22"/>
      <c r="Y44" s="22"/>
      <c r="Z44" s="22"/>
      <c r="AA44" s="22"/>
      <c r="AB44" s="22"/>
      <c r="AC44" s="22"/>
      <c r="AD44" s="22"/>
      <c r="AE44" s="22"/>
      <c r="AF44" s="22"/>
      <c r="AG44" s="22"/>
    </row>
    <row r="45" spans="1:65" x14ac:dyDescent="0.2">
      <c r="A45" s="44"/>
      <c r="B45" s="44"/>
      <c r="C45" s="44"/>
      <c r="D45" s="44"/>
      <c r="F45" s="1"/>
      <c r="G45" s="1"/>
      <c r="H45" s="1"/>
      <c r="I45" s="1"/>
      <c r="J45" s="1"/>
      <c r="K45" s="1"/>
      <c r="L45" s="1"/>
      <c r="M45" s="16"/>
      <c r="N45" s="16"/>
      <c r="O45" s="1"/>
      <c r="P45" s="1"/>
      <c r="Q45" s="22"/>
      <c r="R45" s="22"/>
      <c r="S45" s="22"/>
      <c r="T45" s="22"/>
      <c r="U45" s="22"/>
      <c r="V45" s="22"/>
      <c r="W45" s="22"/>
      <c r="X45" s="22"/>
      <c r="Y45" s="22"/>
      <c r="Z45" s="22"/>
      <c r="AA45" s="22"/>
      <c r="AB45" s="22"/>
      <c r="AC45" s="22"/>
      <c r="AD45" s="22"/>
      <c r="AE45" s="22"/>
      <c r="AF45" s="22"/>
      <c r="AG45" s="22"/>
    </row>
    <row r="46" spans="1:65" x14ac:dyDescent="0.2">
      <c r="A46" s="44"/>
      <c r="B46" s="44"/>
      <c r="C46" s="44"/>
      <c r="D46" s="44"/>
      <c r="F46" s="1"/>
      <c r="G46" s="1"/>
      <c r="H46" s="1"/>
      <c r="I46" s="1"/>
      <c r="J46" s="1"/>
      <c r="K46" s="1"/>
      <c r="L46" s="1"/>
      <c r="M46" s="16"/>
      <c r="N46" s="16"/>
      <c r="O46" s="1"/>
      <c r="P46" s="1"/>
      <c r="Q46" s="22"/>
      <c r="R46" s="22"/>
      <c r="S46" s="22"/>
      <c r="T46" s="22"/>
      <c r="U46" s="22"/>
      <c r="V46" s="22"/>
      <c r="W46" s="22"/>
      <c r="X46" s="22"/>
      <c r="Y46" s="22"/>
      <c r="Z46" s="22"/>
      <c r="AA46" s="22"/>
      <c r="AB46" s="22"/>
      <c r="AC46" s="22"/>
      <c r="AD46" s="22"/>
      <c r="AE46" s="22"/>
      <c r="AF46" s="22"/>
      <c r="AG46" s="22"/>
    </row>
    <row r="47" spans="1:65" x14ac:dyDescent="0.2">
      <c r="A47" s="44"/>
      <c r="B47" s="44"/>
      <c r="C47" s="44"/>
      <c r="D47" s="44"/>
      <c r="F47" s="1"/>
      <c r="G47" s="1"/>
      <c r="H47" s="1"/>
      <c r="I47" s="1"/>
      <c r="J47" s="1"/>
      <c r="K47" s="1"/>
      <c r="L47" s="1"/>
      <c r="M47" s="16"/>
      <c r="N47" s="16"/>
      <c r="O47" s="1"/>
      <c r="P47" s="1"/>
      <c r="Q47" s="21"/>
      <c r="R47" s="22"/>
      <c r="S47" s="22"/>
      <c r="T47" s="22"/>
      <c r="U47" s="22"/>
      <c r="V47" s="22"/>
      <c r="W47" s="22"/>
      <c r="X47" s="22"/>
      <c r="Y47" s="22"/>
      <c r="Z47" s="22"/>
      <c r="AA47" s="22"/>
      <c r="AB47" s="22"/>
      <c r="AC47" s="22"/>
      <c r="AD47" s="22"/>
      <c r="AE47" s="22"/>
      <c r="AF47" s="22"/>
      <c r="AG47" s="22"/>
    </row>
    <row r="48" spans="1:65" x14ac:dyDescent="0.2">
      <c r="A48" s="44"/>
      <c r="B48" s="44"/>
      <c r="C48" s="44"/>
      <c r="D48" s="44"/>
      <c r="F48" s="1"/>
      <c r="G48" s="1"/>
      <c r="H48" s="1"/>
      <c r="I48" s="1"/>
      <c r="J48" s="1"/>
      <c r="K48" s="1"/>
      <c r="L48" s="1"/>
      <c r="M48" s="1"/>
      <c r="N48" s="1"/>
      <c r="O48" s="1"/>
      <c r="P48" s="1"/>
      <c r="Q48" s="21"/>
      <c r="R48" s="22"/>
      <c r="S48" s="22"/>
      <c r="T48" s="22"/>
      <c r="U48" s="22"/>
      <c r="V48" s="22"/>
      <c r="W48" s="22"/>
      <c r="X48" s="22"/>
      <c r="Y48" s="22"/>
      <c r="Z48" s="22"/>
      <c r="AA48" s="22"/>
      <c r="AB48" s="22"/>
      <c r="AC48" s="22"/>
      <c r="AD48" s="22"/>
      <c r="AE48" s="22"/>
      <c r="AF48" s="22"/>
      <c r="AG48" s="22"/>
    </row>
    <row r="49" spans="1:33" x14ac:dyDescent="0.2">
      <c r="A49" s="44"/>
      <c r="B49" s="44"/>
      <c r="C49" s="44"/>
      <c r="D49" s="44"/>
      <c r="F49" s="1"/>
      <c r="G49" s="1"/>
      <c r="H49" s="1"/>
      <c r="I49" s="1"/>
      <c r="J49" s="1"/>
      <c r="K49" s="1"/>
      <c r="L49" s="1"/>
      <c r="M49" s="1"/>
      <c r="N49" s="1"/>
      <c r="O49" s="1"/>
      <c r="P49" s="1"/>
      <c r="Q49" s="21"/>
      <c r="R49" s="22"/>
      <c r="S49" s="22"/>
      <c r="T49" s="22"/>
      <c r="U49" s="22"/>
      <c r="V49" s="22"/>
      <c r="W49" s="22"/>
      <c r="X49" s="22"/>
      <c r="Y49" s="22"/>
      <c r="Z49" s="22"/>
      <c r="AA49" s="22"/>
      <c r="AB49" s="22"/>
      <c r="AC49" s="22"/>
      <c r="AD49" s="22"/>
      <c r="AE49" s="22"/>
      <c r="AF49" s="22"/>
      <c r="AG49" s="22"/>
    </row>
    <row r="50" spans="1:33" x14ac:dyDescent="0.2">
      <c r="A50" s="44"/>
      <c r="B50" s="44"/>
      <c r="C50" s="44"/>
      <c r="D50" s="44"/>
      <c r="F50" s="1"/>
      <c r="G50" s="1"/>
      <c r="H50" s="1"/>
      <c r="I50" s="1"/>
      <c r="J50" s="1"/>
      <c r="K50" s="1"/>
      <c r="L50" s="1"/>
      <c r="M50" s="1"/>
      <c r="N50" s="1"/>
      <c r="O50" s="1"/>
      <c r="P50" s="1"/>
      <c r="Q50" s="21"/>
      <c r="R50" s="22"/>
      <c r="S50" s="22"/>
      <c r="T50" s="22"/>
      <c r="U50" s="22"/>
      <c r="V50" s="22"/>
      <c r="W50" s="22"/>
      <c r="X50" s="22"/>
      <c r="Y50" s="22"/>
      <c r="Z50" s="22"/>
      <c r="AA50" s="22"/>
      <c r="AB50" s="22"/>
      <c r="AC50" s="22"/>
      <c r="AD50" s="22"/>
      <c r="AE50" s="22"/>
      <c r="AF50" s="22"/>
      <c r="AG50" s="22"/>
    </row>
    <row r="51" spans="1:33" x14ac:dyDescent="0.2">
      <c r="A51" s="44"/>
      <c r="B51" s="44"/>
      <c r="C51" s="44"/>
      <c r="D51" s="44"/>
      <c r="F51" s="1"/>
      <c r="G51" s="1"/>
      <c r="H51" s="1"/>
      <c r="I51" s="1"/>
      <c r="J51" s="1"/>
      <c r="K51" s="1"/>
      <c r="L51" s="1"/>
      <c r="M51" s="1"/>
      <c r="N51" s="1"/>
      <c r="O51" s="1"/>
      <c r="P51" s="1"/>
      <c r="Q51" s="21"/>
      <c r="R51" s="22"/>
      <c r="S51" s="22"/>
      <c r="T51" s="22"/>
      <c r="U51" s="22"/>
      <c r="V51" s="22"/>
      <c r="W51" s="22"/>
      <c r="X51" s="22"/>
      <c r="Y51" s="22"/>
      <c r="Z51" s="22"/>
      <c r="AA51" s="22"/>
      <c r="AB51" s="22"/>
      <c r="AC51" s="22"/>
      <c r="AD51" s="22"/>
      <c r="AE51" s="22"/>
      <c r="AF51" s="22"/>
      <c r="AG51" s="22"/>
    </row>
    <row r="52" spans="1:33" x14ac:dyDescent="0.2">
      <c r="A52" s="44"/>
      <c r="B52" s="44"/>
      <c r="C52" s="44"/>
      <c r="D52" s="44"/>
      <c r="F52" s="1"/>
      <c r="G52" s="1"/>
      <c r="H52" s="1"/>
      <c r="I52" s="1"/>
      <c r="J52" s="1"/>
      <c r="K52" s="1"/>
      <c r="L52" s="1"/>
      <c r="M52" s="1"/>
      <c r="N52" s="1"/>
      <c r="O52" s="1"/>
      <c r="P52" s="1"/>
      <c r="Q52" s="21"/>
      <c r="R52" s="22"/>
      <c r="S52" s="22"/>
      <c r="T52" s="22"/>
      <c r="U52" s="22"/>
      <c r="V52" s="22"/>
      <c r="W52" s="22"/>
      <c r="X52" s="22"/>
      <c r="Y52" s="22"/>
      <c r="Z52" s="22"/>
      <c r="AA52" s="22"/>
      <c r="AB52" s="22"/>
      <c r="AC52" s="22"/>
      <c r="AD52" s="22"/>
      <c r="AE52" s="22"/>
      <c r="AF52" s="22"/>
      <c r="AG52" s="22"/>
    </row>
    <row r="53" spans="1:33" x14ac:dyDescent="0.2">
      <c r="A53" s="44"/>
      <c r="B53" s="44"/>
      <c r="C53" s="44"/>
      <c r="D53" s="44"/>
      <c r="F53" s="1"/>
      <c r="G53" s="1"/>
      <c r="H53" s="1"/>
      <c r="I53" s="1"/>
      <c r="J53" s="1"/>
      <c r="K53" s="1"/>
      <c r="L53" s="1"/>
      <c r="M53" s="1"/>
      <c r="N53" s="1"/>
      <c r="O53" s="1"/>
      <c r="P53" s="1"/>
      <c r="Q53" s="21"/>
      <c r="R53" s="22"/>
      <c r="S53" s="22"/>
      <c r="T53" s="22"/>
      <c r="U53" s="22"/>
      <c r="V53" s="22"/>
      <c r="W53" s="22"/>
      <c r="X53" s="22"/>
      <c r="Y53" s="22"/>
      <c r="Z53" s="22"/>
      <c r="AA53" s="22"/>
      <c r="AB53" s="22"/>
      <c r="AC53" s="22"/>
      <c r="AD53" s="22"/>
      <c r="AE53" s="22"/>
      <c r="AF53" s="22"/>
      <c r="AG53" s="22"/>
    </row>
    <row r="54" spans="1:33" x14ac:dyDescent="0.2">
      <c r="A54" s="44"/>
      <c r="B54" s="44"/>
      <c r="C54" s="44"/>
      <c r="D54" s="44"/>
      <c r="F54" s="1"/>
      <c r="G54" s="1"/>
      <c r="H54" s="1"/>
      <c r="I54" s="1"/>
      <c r="J54" s="1"/>
      <c r="K54" s="1"/>
      <c r="L54" s="1"/>
      <c r="M54" s="1"/>
      <c r="N54" s="1"/>
      <c r="O54" s="1"/>
      <c r="P54" s="1"/>
      <c r="Q54" s="21"/>
      <c r="R54" s="22"/>
      <c r="S54" s="22"/>
      <c r="T54" s="22"/>
      <c r="U54" s="22"/>
      <c r="V54" s="22"/>
      <c r="W54" s="22"/>
      <c r="X54" s="22"/>
      <c r="Y54" s="22"/>
      <c r="Z54" s="22"/>
      <c r="AA54" s="22"/>
      <c r="AB54" s="22"/>
      <c r="AC54" s="22"/>
      <c r="AD54" s="22"/>
      <c r="AE54" s="22"/>
      <c r="AF54" s="22"/>
      <c r="AG54" s="22"/>
    </row>
    <row r="55" spans="1:33" x14ac:dyDescent="0.2">
      <c r="A55" s="44"/>
      <c r="B55" s="44"/>
      <c r="C55" s="44"/>
      <c r="D55" s="44"/>
      <c r="F55" s="1"/>
      <c r="G55" s="1"/>
      <c r="H55" s="1"/>
      <c r="I55" s="1"/>
      <c r="J55" s="1"/>
      <c r="K55" s="1"/>
      <c r="L55" s="1"/>
      <c r="M55" s="1"/>
      <c r="N55" s="1"/>
      <c r="O55" s="1"/>
      <c r="P55" s="1"/>
      <c r="Q55" s="21"/>
      <c r="R55" s="22"/>
      <c r="S55" s="22"/>
      <c r="T55" s="22"/>
      <c r="U55" s="22"/>
      <c r="V55" s="22"/>
      <c r="W55" s="22"/>
      <c r="X55" s="22"/>
      <c r="Y55" s="22"/>
      <c r="Z55" s="22"/>
      <c r="AA55" s="22"/>
      <c r="AB55" s="22"/>
      <c r="AC55" s="22"/>
      <c r="AD55" s="22"/>
      <c r="AE55" s="22"/>
      <c r="AF55" s="22"/>
      <c r="AG55" s="22"/>
    </row>
    <row r="56" spans="1:33" x14ac:dyDescent="0.2">
      <c r="A56" s="44"/>
      <c r="B56" s="44"/>
      <c r="C56" s="44"/>
      <c r="D56" s="44"/>
      <c r="F56" s="1"/>
      <c r="G56" s="1"/>
      <c r="H56" s="1"/>
      <c r="I56" s="1"/>
      <c r="J56" s="1"/>
      <c r="K56" s="1"/>
      <c r="L56" s="1"/>
      <c r="M56" s="1"/>
      <c r="N56" s="1"/>
      <c r="O56" s="1"/>
      <c r="P56" s="1"/>
      <c r="Q56" s="21"/>
      <c r="R56" s="22"/>
      <c r="S56" s="22"/>
      <c r="T56" s="22"/>
      <c r="U56" s="22"/>
      <c r="V56" s="22"/>
      <c r="W56" s="22"/>
      <c r="X56" s="22"/>
      <c r="Y56" s="22"/>
      <c r="Z56" s="22"/>
      <c r="AA56" s="22"/>
      <c r="AB56" s="22"/>
      <c r="AC56" s="22"/>
      <c r="AD56" s="22"/>
      <c r="AE56" s="22"/>
      <c r="AF56" s="22"/>
      <c r="AG56" s="22"/>
    </row>
    <row r="57" spans="1:33" x14ac:dyDescent="0.2">
      <c r="A57" s="44"/>
      <c r="B57" s="44"/>
      <c r="C57" s="44"/>
      <c r="D57" s="44"/>
      <c r="F57" s="1"/>
      <c r="G57" s="1"/>
      <c r="H57" s="1"/>
      <c r="I57" s="1"/>
      <c r="J57" s="1"/>
      <c r="K57" s="1"/>
      <c r="L57" s="1"/>
      <c r="M57" s="1"/>
      <c r="N57" s="1"/>
      <c r="O57" s="1"/>
      <c r="P57" s="1"/>
      <c r="Q57" s="21"/>
      <c r="R57" s="22"/>
      <c r="S57" s="22"/>
      <c r="T57" s="22"/>
      <c r="U57" s="22"/>
      <c r="V57" s="22"/>
      <c r="W57" s="22"/>
      <c r="X57" s="22"/>
      <c r="Y57" s="22"/>
      <c r="Z57" s="22"/>
      <c r="AA57" s="22"/>
      <c r="AB57" s="22"/>
      <c r="AC57" s="22"/>
      <c r="AD57" s="22"/>
      <c r="AE57" s="22"/>
      <c r="AF57" s="22"/>
      <c r="AG57" s="22"/>
    </row>
    <row r="58" spans="1:33" x14ac:dyDescent="0.2">
      <c r="A58" s="44"/>
      <c r="B58" s="44"/>
      <c r="C58" s="44"/>
      <c r="D58" s="44"/>
      <c r="F58" s="1"/>
      <c r="G58" s="1"/>
      <c r="H58" s="1"/>
      <c r="I58" s="1"/>
      <c r="J58" s="1"/>
      <c r="K58" s="1"/>
      <c r="L58" s="1"/>
      <c r="M58" s="1"/>
      <c r="N58" s="1"/>
      <c r="O58" s="1"/>
      <c r="P58" s="1"/>
      <c r="Q58" s="21"/>
      <c r="R58" s="22"/>
      <c r="S58" s="22"/>
      <c r="T58" s="22"/>
      <c r="U58" s="22"/>
      <c r="V58" s="22"/>
      <c r="W58" s="22"/>
      <c r="X58" s="22"/>
      <c r="Y58" s="22"/>
      <c r="Z58" s="22"/>
      <c r="AA58" s="22"/>
      <c r="AB58" s="22"/>
      <c r="AC58" s="22"/>
      <c r="AD58" s="22"/>
      <c r="AE58" s="22"/>
      <c r="AF58" s="22"/>
      <c r="AG58" s="22"/>
    </row>
    <row r="59" spans="1:33" x14ac:dyDescent="0.2">
      <c r="A59" s="44"/>
      <c r="B59" s="44"/>
      <c r="C59" s="44"/>
      <c r="D59" s="44"/>
      <c r="F59" s="1"/>
      <c r="G59" s="1"/>
      <c r="H59" s="1"/>
      <c r="I59" s="1"/>
      <c r="J59" s="1"/>
      <c r="K59" s="1"/>
      <c r="L59" s="1"/>
      <c r="M59" s="1"/>
      <c r="N59" s="1"/>
      <c r="O59" s="1"/>
      <c r="P59" s="1"/>
      <c r="Q59" s="21"/>
      <c r="R59" s="22"/>
      <c r="S59" s="22"/>
      <c r="T59" s="22"/>
      <c r="U59" s="22"/>
      <c r="V59" s="22"/>
      <c r="W59" s="22"/>
      <c r="X59" s="22"/>
      <c r="Y59" s="22"/>
      <c r="Z59" s="22"/>
      <c r="AA59" s="22"/>
      <c r="AB59" s="22"/>
      <c r="AC59" s="22"/>
      <c r="AD59" s="22"/>
      <c r="AE59" s="22"/>
      <c r="AF59" s="22"/>
      <c r="AG59" s="22"/>
    </row>
    <row r="60" spans="1:33" x14ac:dyDescent="0.2">
      <c r="A60" s="44"/>
      <c r="B60" s="44"/>
      <c r="C60" s="44"/>
      <c r="D60" s="44"/>
      <c r="Q60" s="21"/>
      <c r="R60" s="21"/>
      <c r="S60" s="21"/>
      <c r="T60" s="7"/>
      <c r="U60" s="7"/>
      <c r="V60" s="7"/>
      <c r="W60" s="7"/>
      <c r="X60" s="7"/>
    </row>
    <row r="61" spans="1:33" x14ac:dyDescent="0.2">
      <c r="A61" s="44"/>
      <c r="B61" s="44"/>
      <c r="C61" s="44"/>
      <c r="D61" s="44"/>
      <c r="F61" s="1"/>
      <c r="G61" s="1"/>
      <c r="H61" s="1"/>
      <c r="I61" s="1"/>
      <c r="J61" s="1"/>
      <c r="K61" s="1"/>
      <c r="L61" s="1"/>
      <c r="M61" s="1"/>
      <c r="N61" s="1"/>
      <c r="O61" s="1"/>
      <c r="P61" s="1"/>
      <c r="Q61" s="21"/>
      <c r="R61" s="516" t="s">
        <v>396</v>
      </c>
      <c r="S61" s="516"/>
      <c r="T61" s="516"/>
      <c r="U61" s="516"/>
      <c r="V61" s="7"/>
      <c r="W61" s="7"/>
      <c r="X61" s="7"/>
    </row>
    <row r="62" spans="1:33" ht="12.75" customHeight="1" x14ac:dyDescent="0.2">
      <c r="A62" s="44"/>
      <c r="B62" s="44"/>
      <c r="C62" s="44"/>
      <c r="D62" s="44"/>
      <c r="F62" s="1"/>
      <c r="G62" s="1"/>
      <c r="H62" s="1"/>
      <c r="I62" s="1"/>
      <c r="J62" s="1"/>
      <c r="K62" s="1"/>
      <c r="L62" s="1"/>
      <c r="M62" s="1"/>
      <c r="N62" s="1"/>
      <c r="O62" s="1"/>
      <c r="P62" s="1"/>
      <c r="Q62" s="21"/>
      <c r="R62" s="516"/>
      <c r="S62" s="516"/>
      <c r="T62" s="516"/>
      <c r="U62" s="516"/>
      <c r="V62" s="7"/>
      <c r="W62" s="7"/>
      <c r="X62" s="7"/>
    </row>
    <row r="63" spans="1:33" x14ac:dyDescent="0.2">
      <c r="A63" s="44"/>
      <c r="B63" s="44"/>
      <c r="C63" s="44"/>
      <c r="D63" s="44"/>
      <c r="F63" s="1"/>
      <c r="G63" s="83" t="s">
        <v>162</v>
      </c>
      <c r="H63" s="1"/>
      <c r="I63" s="1"/>
      <c r="J63" s="1"/>
      <c r="K63" s="1"/>
      <c r="L63" s="1"/>
      <c r="M63" s="1"/>
      <c r="N63" s="1"/>
      <c r="O63" s="1"/>
      <c r="P63" s="1"/>
      <c r="Q63" s="21"/>
      <c r="R63" s="515" t="s">
        <v>395</v>
      </c>
      <c r="S63" s="515"/>
      <c r="T63" s="515"/>
      <c r="U63" s="515"/>
      <c r="V63" s="7"/>
      <c r="W63" s="7"/>
      <c r="X63" s="7"/>
    </row>
    <row r="64" spans="1:33" x14ac:dyDescent="0.2">
      <c r="A64" s="44"/>
      <c r="B64" s="44"/>
      <c r="C64" s="44"/>
      <c r="D64" s="44"/>
      <c r="F64" s="1"/>
      <c r="G64" s="1"/>
      <c r="H64" s="1"/>
      <c r="I64" s="1"/>
      <c r="J64" s="1"/>
      <c r="K64" s="1"/>
      <c r="L64" s="1"/>
      <c r="M64" s="1"/>
      <c r="N64" s="1"/>
      <c r="O64" s="1"/>
      <c r="P64" s="1"/>
      <c r="Q64" s="21"/>
      <c r="R64" s="515"/>
      <c r="S64" s="515"/>
      <c r="T64" s="515"/>
      <c r="U64" s="515"/>
      <c r="V64" s="7"/>
      <c r="W64" s="7"/>
      <c r="X64" s="7"/>
      <c r="Y64" s="289"/>
      <c r="Z64" s="289"/>
      <c r="AA64" s="289"/>
    </row>
    <row r="65" spans="1:27" x14ac:dyDescent="0.2">
      <c r="A65" s="44"/>
      <c r="B65" s="44"/>
      <c r="C65" s="44"/>
      <c r="D65" s="44"/>
      <c r="F65" s="1"/>
      <c r="G65" s="1"/>
      <c r="H65" s="1"/>
      <c r="I65" s="1"/>
      <c r="J65" s="1"/>
      <c r="K65" s="1"/>
      <c r="L65" s="1"/>
      <c r="M65" s="1"/>
      <c r="N65" s="1"/>
      <c r="O65" s="1"/>
      <c r="P65" s="1"/>
      <c r="Q65" s="21"/>
      <c r="R65" s="515"/>
      <c r="S65" s="515"/>
      <c r="T65" s="515"/>
      <c r="U65" s="515"/>
      <c r="V65" s="7"/>
      <c r="W65" s="7"/>
      <c r="X65" s="7"/>
      <c r="Y65" s="289"/>
      <c r="Z65" s="289"/>
      <c r="AA65" s="289"/>
    </row>
    <row r="66" spans="1:27" x14ac:dyDescent="0.2">
      <c r="A66" s="44"/>
      <c r="B66" s="44"/>
      <c r="C66" s="44"/>
      <c r="D66" s="44"/>
      <c r="F66" s="1"/>
      <c r="G66" s="1"/>
      <c r="H66" s="1"/>
      <c r="I66" s="1"/>
      <c r="J66" s="1"/>
      <c r="K66" s="1"/>
      <c r="L66" s="1"/>
      <c r="M66" s="1"/>
      <c r="N66" s="1"/>
      <c r="O66" s="1"/>
      <c r="P66" s="1"/>
      <c r="Q66" s="21"/>
      <c r="R66" s="515"/>
      <c r="S66" s="515"/>
      <c r="T66" s="515"/>
      <c r="U66" s="515"/>
      <c r="V66" s="7"/>
      <c r="W66" s="7"/>
      <c r="X66" s="7"/>
    </row>
    <row r="67" spans="1:27" x14ac:dyDescent="0.2">
      <c r="A67" s="44"/>
      <c r="B67" s="44"/>
      <c r="C67" s="44"/>
      <c r="D67" s="44"/>
      <c r="F67" s="1"/>
      <c r="G67" s="1"/>
      <c r="H67" s="1"/>
      <c r="I67" s="1"/>
      <c r="J67" s="1"/>
      <c r="K67" s="1"/>
      <c r="L67" s="1"/>
      <c r="M67" s="1"/>
      <c r="N67" s="1"/>
      <c r="O67" s="1"/>
      <c r="P67" s="1"/>
      <c r="Q67" s="21"/>
      <c r="R67" s="21">
        <f>Data!BA3</f>
        <v>0</v>
      </c>
      <c r="S67" s="21" t="s">
        <v>29</v>
      </c>
      <c r="T67" s="21"/>
      <c r="U67" s="96"/>
      <c r="V67" s="7"/>
      <c r="W67" s="7"/>
      <c r="X67" s="7"/>
    </row>
    <row r="68" spans="1:27" x14ac:dyDescent="0.2">
      <c r="A68" s="44"/>
      <c r="B68" s="44"/>
      <c r="C68" s="44"/>
      <c r="D68" s="44"/>
      <c r="F68" s="1"/>
      <c r="G68" s="1"/>
      <c r="H68" s="1"/>
      <c r="I68" s="1"/>
      <c r="J68" s="1"/>
      <c r="K68" s="1"/>
      <c r="L68" s="1"/>
      <c r="M68" s="1"/>
      <c r="N68" s="1"/>
      <c r="O68" s="1"/>
      <c r="P68" s="1"/>
      <c r="Q68" s="21"/>
      <c r="R68" s="21">
        <f>IF(ISERROR(Data!BA4),Data!BA3,Data!BA4)</f>
        <v>0</v>
      </c>
      <c r="S68" s="21" t="s">
        <v>30</v>
      </c>
      <c r="T68" s="21"/>
      <c r="U68" s="96"/>
      <c r="V68" s="7"/>
      <c r="W68" s="7"/>
      <c r="X68" s="7"/>
    </row>
    <row r="69" spans="1:27" x14ac:dyDescent="0.2">
      <c r="A69" s="44"/>
      <c r="B69" s="44"/>
      <c r="C69" s="44"/>
      <c r="D69" s="44"/>
      <c r="F69" s="1"/>
      <c r="G69" s="1"/>
      <c r="H69" s="1"/>
      <c r="I69" s="1"/>
      <c r="J69" s="1"/>
      <c r="K69" s="1"/>
      <c r="L69" s="1"/>
      <c r="M69" s="1"/>
      <c r="N69" s="1"/>
      <c r="O69" s="1"/>
      <c r="P69" s="1"/>
      <c r="Q69" s="21"/>
      <c r="R69" s="21" t="e">
        <f>IF(ISERROR(Data!BA5),Data!BA4,Data!BA5)</f>
        <v>#DIV/0!</v>
      </c>
      <c r="S69" s="21" t="s">
        <v>31</v>
      </c>
      <c r="T69" s="21"/>
      <c r="U69" s="96"/>
      <c r="V69" s="7"/>
      <c r="W69" s="7"/>
      <c r="X69" s="7"/>
    </row>
    <row r="70" spans="1:27" x14ac:dyDescent="0.2">
      <c r="A70" s="44"/>
      <c r="B70" s="44"/>
      <c r="C70" s="44"/>
      <c r="D70" s="44"/>
      <c r="F70" s="1"/>
      <c r="G70" s="1"/>
      <c r="H70" s="1"/>
      <c r="I70" s="1"/>
      <c r="J70" s="1"/>
      <c r="K70" s="1"/>
      <c r="L70" s="1"/>
      <c r="M70" s="1"/>
      <c r="N70" s="1"/>
      <c r="O70" s="1"/>
      <c r="P70" s="1"/>
      <c r="Q70" s="21"/>
      <c r="R70" s="21" t="e">
        <f>IF(ISERROR(Data!BA6),Data!BA5,Data!BA6)</f>
        <v>#DIV/0!</v>
      </c>
      <c r="S70" s="21" t="s">
        <v>32</v>
      </c>
      <c r="T70" s="21"/>
      <c r="U70" s="96"/>
      <c r="V70" s="7"/>
      <c r="W70" s="7"/>
      <c r="X70" s="7"/>
    </row>
    <row r="71" spans="1:27" x14ac:dyDescent="0.2">
      <c r="A71" s="44"/>
      <c r="B71" s="44"/>
      <c r="C71" s="44"/>
      <c r="D71" s="44"/>
      <c r="F71" s="1"/>
      <c r="G71" s="1"/>
      <c r="H71" s="1"/>
      <c r="I71" s="1"/>
      <c r="J71" s="1"/>
      <c r="K71" s="1"/>
      <c r="L71" s="1"/>
      <c r="M71" s="1"/>
      <c r="N71" s="1"/>
      <c r="O71" s="1"/>
      <c r="P71" s="1"/>
      <c r="Q71" s="21"/>
      <c r="R71" s="21" t="e">
        <f>IF(ISERROR(Data!BA7),Data!BA6,Data!BA7)</f>
        <v>#DIV/0!</v>
      </c>
      <c r="S71" s="21" t="s">
        <v>33</v>
      </c>
      <c r="T71" s="21"/>
      <c r="U71" s="96"/>
      <c r="V71" s="7"/>
      <c r="W71" s="7"/>
      <c r="X71" s="7"/>
    </row>
    <row r="72" spans="1:27" x14ac:dyDescent="0.2">
      <c r="A72" s="44"/>
      <c r="B72" s="44"/>
      <c r="C72" s="44"/>
      <c r="D72" s="44"/>
      <c r="F72" s="1"/>
      <c r="G72" s="1"/>
      <c r="H72" s="1"/>
      <c r="I72" s="1"/>
      <c r="J72" s="1"/>
      <c r="K72" s="1"/>
      <c r="L72" s="1"/>
      <c r="M72" s="1"/>
      <c r="N72" s="1"/>
      <c r="O72" s="1"/>
      <c r="P72" s="1"/>
      <c r="Q72" s="21"/>
      <c r="R72" s="21" t="e">
        <f>Data!BA8</f>
        <v>#DIV/0!</v>
      </c>
      <c r="S72" s="21" t="s">
        <v>34</v>
      </c>
      <c r="T72" s="21"/>
      <c r="U72" s="96"/>
      <c r="V72" s="7"/>
      <c r="W72" s="7"/>
      <c r="X72" s="7"/>
    </row>
    <row r="73" spans="1:27" x14ac:dyDescent="0.2">
      <c r="A73" s="44"/>
      <c r="B73" s="44"/>
      <c r="C73" s="44"/>
      <c r="D73" s="44"/>
      <c r="F73" s="1"/>
      <c r="G73" s="1"/>
      <c r="H73" s="1"/>
      <c r="I73" s="1"/>
      <c r="J73" s="1"/>
      <c r="K73" s="1"/>
      <c r="L73" s="1"/>
      <c r="M73" s="1"/>
      <c r="N73" s="1"/>
      <c r="O73" s="1"/>
      <c r="P73" s="1"/>
      <c r="Q73" s="21"/>
      <c r="R73" s="21" t="e">
        <f>IF(ISERROR(Data!BA9),Data!BA8,Data!BA9)</f>
        <v>#DIV/0!</v>
      </c>
      <c r="S73" s="21" t="s">
        <v>35</v>
      </c>
      <c r="T73" s="21"/>
      <c r="U73" s="96"/>
      <c r="V73" s="7"/>
      <c r="W73" s="7"/>
      <c r="X73" s="7"/>
    </row>
    <row r="74" spans="1:27" x14ac:dyDescent="0.2">
      <c r="A74" s="44"/>
      <c r="B74" s="44"/>
      <c r="C74" s="44"/>
      <c r="D74" s="44"/>
      <c r="F74" s="1"/>
      <c r="G74" s="1"/>
      <c r="H74" s="1"/>
      <c r="I74" s="1"/>
      <c r="J74" s="1"/>
      <c r="K74" s="1"/>
      <c r="L74" s="1"/>
      <c r="M74" s="1"/>
      <c r="N74" s="1"/>
      <c r="O74" s="1"/>
      <c r="P74" s="1"/>
      <c r="Q74" s="21"/>
      <c r="R74" s="21" t="e">
        <f>Data!BA10</f>
        <v>#DIV/0!</v>
      </c>
      <c r="S74" s="21" t="s">
        <v>36</v>
      </c>
      <c r="T74" s="21"/>
      <c r="U74" s="96"/>
      <c r="V74" s="7"/>
      <c r="W74" s="7"/>
      <c r="X74" s="7"/>
    </row>
    <row r="75" spans="1:27" x14ac:dyDescent="0.2">
      <c r="A75" s="44"/>
      <c r="B75" s="44"/>
      <c r="C75" s="44"/>
      <c r="D75" s="44"/>
      <c r="F75" s="1"/>
      <c r="G75" s="1"/>
      <c r="H75" s="1"/>
      <c r="I75" s="1"/>
      <c r="J75" s="1"/>
      <c r="K75" s="1"/>
      <c r="L75" s="1"/>
      <c r="M75" s="1"/>
      <c r="N75" s="1"/>
      <c r="O75" s="1"/>
      <c r="P75" s="1"/>
      <c r="Q75" s="21"/>
      <c r="R75" s="21" t="e">
        <f>IF(ISERROR(Data!BA11),Data!BA10,Data!BA11)</f>
        <v>#DIV/0!</v>
      </c>
      <c r="S75" s="21" t="s">
        <v>37</v>
      </c>
      <c r="T75" s="21"/>
      <c r="U75" s="96"/>
      <c r="V75" s="7"/>
      <c r="W75" s="7"/>
      <c r="X75" s="7"/>
    </row>
    <row r="76" spans="1:27" x14ac:dyDescent="0.2">
      <c r="A76" s="44"/>
      <c r="B76" s="44"/>
      <c r="C76" s="44"/>
      <c r="D76" s="44"/>
      <c r="F76" s="1"/>
      <c r="G76" s="1"/>
      <c r="H76" s="1"/>
      <c r="I76" s="1"/>
      <c r="J76" s="1"/>
      <c r="K76" s="1"/>
      <c r="L76" s="1"/>
      <c r="M76" s="1"/>
      <c r="N76" s="1"/>
      <c r="O76" s="1"/>
      <c r="P76" s="1"/>
      <c r="Q76" s="21"/>
      <c r="R76" s="21" t="e">
        <f>Data!BA12</f>
        <v>#DIV/0!</v>
      </c>
      <c r="S76" s="21" t="s">
        <v>38</v>
      </c>
      <c r="T76" s="21"/>
      <c r="U76" s="96"/>
      <c r="V76" s="7"/>
      <c r="W76" s="7"/>
      <c r="X76" s="7"/>
    </row>
    <row r="77" spans="1:27" x14ac:dyDescent="0.2">
      <c r="A77" s="44"/>
      <c r="B77" s="44"/>
      <c r="C77" s="44"/>
      <c r="D77" s="44"/>
      <c r="F77" s="1"/>
      <c r="G77" s="1"/>
      <c r="H77" s="1"/>
      <c r="I77" s="1"/>
      <c r="J77" s="1"/>
      <c r="K77" s="1"/>
      <c r="L77" s="1"/>
      <c r="M77" s="1"/>
      <c r="N77" s="1"/>
      <c r="O77" s="1"/>
      <c r="P77" s="1"/>
      <c r="Q77" s="21"/>
      <c r="R77" s="21" t="e">
        <f>IF(ISERROR(Data!BA13),Data!BA12,Data!BA13)</f>
        <v>#DIV/0!</v>
      </c>
      <c r="S77" s="21" t="s">
        <v>39</v>
      </c>
      <c r="T77" s="21"/>
      <c r="U77" s="96"/>
      <c r="V77" s="7"/>
      <c r="W77" s="7"/>
      <c r="X77" s="7"/>
    </row>
    <row r="78" spans="1:27" x14ac:dyDescent="0.2">
      <c r="A78" s="44"/>
      <c r="B78" s="44"/>
      <c r="C78" s="44"/>
      <c r="D78" s="44"/>
      <c r="F78" s="1"/>
      <c r="G78" s="1"/>
      <c r="H78" s="1"/>
      <c r="I78" s="1"/>
      <c r="J78" s="1"/>
      <c r="K78" s="1"/>
      <c r="L78" s="1"/>
      <c r="M78" s="1"/>
      <c r="N78" s="1"/>
      <c r="O78" s="1"/>
      <c r="P78" s="1"/>
      <c r="Q78" s="21"/>
      <c r="R78" s="21" t="e">
        <f>Data!BA14</f>
        <v>#DIV/0!</v>
      </c>
      <c r="S78" s="21" t="s">
        <v>40</v>
      </c>
      <c r="T78" s="21"/>
      <c r="U78" s="96"/>
      <c r="V78" s="7"/>
      <c r="W78" s="7"/>
      <c r="X78" s="7"/>
    </row>
    <row r="79" spans="1:27" ht="12.75" customHeight="1" x14ac:dyDescent="0.2">
      <c r="A79" s="44"/>
      <c r="B79" s="44"/>
      <c r="C79" s="44"/>
      <c r="D79" s="44"/>
      <c r="F79" s="1"/>
      <c r="G79" s="1"/>
      <c r="H79" s="1"/>
      <c r="I79" s="1"/>
      <c r="J79" s="1"/>
      <c r="K79" s="1"/>
      <c r="L79" s="1"/>
      <c r="M79" s="1"/>
      <c r="N79" s="1"/>
      <c r="O79" s="1"/>
      <c r="P79" s="1"/>
      <c r="Q79" s="21"/>
      <c r="R79" s="21" t="e">
        <f>IF(ISERROR(Data!BA15),Data!BA14,Data!BA15)</f>
        <v>#DIV/0!</v>
      </c>
      <c r="S79" s="21" t="s">
        <v>41</v>
      </c>
      <c r="T79" s="21"/>
      <c r="U79" s="96"/>
      <c r="V79" s="7"/>
      <c r="W79" s="7"/>
      <c r="X79" s="7"/>
    </row>
    <row r="80" spans="1:27" x14ac:dyDescent="0.2">
      <c r="F80" s="1"/>
      <c r="G80" s="1"/>
      <c r="H80" s="1"/>
      <c r="I80" s="1"/>
      <c r="J80" s="1"/>
      <c r="K80" s="1"/>
      <c r="L80" s="1"/>
      <c r="M80" s="1"/>
      <c r="N80" s="1"/>
      <c r="O80" s="1"/>
      <c r="P80" s="1"/>
      <c r="Q80" s="120"/>
      <c r="R80" s="21" t="e">
        <f>Data!BA16</f>
        <v>#DIV/0!</v>
      </c>
      <c r="S80" s="21" t="s">
        <v>42</v>
      </c>
      <c r="T80" s="21"/>
      <c r="U80" s="96"/>
      <c r="V80" s="7"/>
      <c r="W80" s="7"/>
      <c r="X80" s="7"/>
    </row>
    <row r="81" spans="6:24" x14ac:dyDescent="0.2">
      <c r="F81" s="1"/>
      <c r="G81" s="1"/>
      <c r="H81" s="1"/>
      <c r="I81" s="1"/>
      <c r="J81" s="1"/>
      <c r="K81" s="1"/>
      <c r="L81" s="1"/>
      <c r="M81" s="1"/>
      <c r="N81" s="1"/>
      <c r="O81" s="1"/>
      <c r="P81" s="1"/>
      <c r="Q81" s="21"/>
      <c r="R81" s="21" t="e">
        <f>IF(ISERROR(Data!BA17),Data!BA16,Data!BA17)</f>
        <v>#DIV/0!</v>
      </c>
      <c r="S81" s="21" t="s">
        <v>43</v>
      </c>
      <c r="T81" s="21"/>
      <c r="U81" s="96"/>
      <c r="V81" s="7"/>
      <c r="W81" s="7"/>
      <c r="X81" s="7"/>
    </row>
    <row r="82" spans="6:24" x14ac:dyDescent="0.2">
      <c r="F82" s="1"/>
      <c r="G82" s="1"/>
      <c r="H82" s="1"/>
      <c r="I82" s="1"/>
      <c r="J82" s="1"/>
      <c r="K82" s="1"/>
      <c r="L82" s="1"/>
      <c r="M82" s="1"/>
      <c r="N82" s="1"/>
      <c r="O82" s="1"/>
      <c r="P82" s="1"/>
      <c r="Q82" s="21"/>
      <c r="R82" s="21" t="e">
        <f>Data!BA18</f>
        <v>#DIV/0!</v>
      </c>
      <c r="S82" s="21" t="s">
        <v>44</v>
      </c>
      <c r="T82" s="21"/>
      <c r="U82" s="96"/>
      <c r="V82" s="7"/>
      <c r="W82" s="7"/>
      <c r="X82" s="7"/>
    </row>
    <row r="83" spans="6:24" x14ac:dyDescent="0.2">
      <c r="F83" s="1"/>
      <c r="G83" s="1"/>
      <c r="H83" s="1"/>
      <c r="I83" s="1"/>
      <c r="J83" s="1"/>
      <c r="K83" s="1"/>
      <c r="L83" s="1"/>
      <c r="M83" s="1"/>
      <c r="N83" s="1"/>
      <c r="O83" s="1"/>
      <c r="P83" s="1"/>
      <c r="Q83" s="21"/>
      <c r="R83" s="21" t="e">
        <f>IF(ISERROR(Data!BA19),Data!BA18,Data!BA19)</f>
        <v>#DIV/0!</v>
      </c>
      <c r="S83" s="21" t="s">
        <v>45</v>
      </c>
      <c r="T83" s="21"/>
      <c r="U83" s="96"/>
      <c r="V83" s="7"/>
      <c r="W83" s="7"/>
      <c r="X83" s="7"/>
    </row>
    <row r="84" spans="6:24" x14ac:dyDescent="0.2">
      <c r="F84" s="1"/>
      <c r="G84" s="1"/>
      <c r="H84" s="1"/>
      <c r="I84" s="1"/>
      <c r="J84" s="1"/>
      <c r="K84" s="1"/>
      <c r="L84" s="1"/>
      <c r="M84" s="1"/>
      <c r="N84" s="1"/>
      <c r="O84" s="1"/>
      <c r="P84" s="1"/>
      <c r="Q84" s="21"/>
      <c r="R84" s="21" t="e">
        <f>Data!BA20</f>
        <v>#DIV/0!</v>
      </c>
      <c r="S84" s="21" t="s">
        <v>46</v>
      </c>
      <c r="T84" s="21"/>
      <c r="U84" s="7"/>
      <c r="V84" s="7"/>
      <c r="W84" s="7"/>
      <c r="X84" s="7"/>
    </row>
    <row r="85" spans="6:24" x14ac:dyDescent="0.2">
      <c r="F85" s="1"/>
      <c r="G85" s="1"/>
      <c r="H85" s="1"/>
      <c r="I85" s="1"/>
      <c r="J85" s="1"/>
      <c r="K85" s="1"/>
      <c r="L85" s="1"/>
      <c r="M85" s="1"/>
      <c r="N85" s="1"/>
      <c r="O85" s="1"/>
      <c r="P85" s="1"/>
      <c r="Q85" s="21"/>
      <c r="R85" s="21" t="e">
        <f>IF(ISERROR(Data!BA21),Data!BA20,Data!BA21)</f>
        <v>#DIV/0!</v>
      </c>
      <c r="S85" s="21" t="s">
        <v>47</v>
      </c>
      <c r="T85" s="21"/>
      <c r="U85" s="7"/>
      <c r="V85" s="7"/>
      <c r="W85" s="7"/>
      <c r="X85" s="7"/>
    </row>
    <row r="86" spans="6:24" x14ac:dyDescent="0.2">
      <c r="F86" s="1"/>
      <c r="G86" s="1"/>
      <c r="H86" s="1"/>
      <c r="I86" s="1"/>
      <c r="J86" s="1"/>
      <c r="K86" s="1"/>
      <c r="L86" s="1"/>
      <c r="M86" s="1"/>
      <c r="N86" s="1"/>
      <c r="O86" s="1"/>
      <c r="P86" s="1"/>
      <c r="Q86" s="21"/>
      <c r="R86" s="21" t="e">
        <f>Data!BA22</f>
        <v>#DIV/0!</v>
      </c>
      <c r="S86" s="21" t="s">
        <v>48</v>
      </c>
      <c r="T86" s="21"/>
      <c r="U86" s="7"/>
      <c r="V86" s="7"/>
      <c r="W86" s="7"/>
      <c r="X86" s="7"/>
    </row>
    <row r="87" spans="6:24" x14ac:dyDescent="0.2">
      <c r="F87" s="1"/>
      <c r="G87" s="1"/>
      <c r="H87" s="1"/>
      <c r="I87" s="1"/>
      <c r="J87" s="1"/>
      <c r="K87" s="1"/>
      <c r="L87" s="1"/>
      <c r="M87" s="1"/>
      <c r="N87" s="1"/>
      <c r="O87" s="1"/>
      <c r="P87" s="1"/>
      <c r="Q87" s="21"/>
      <c r="R87" s="21" t="e">
        <f>IF(ISERROR(Data!BA23),Data!BA22,Data!BA23)</f>
        <v>#DIV/0!</v>
      </c>
      <c r="S87" s="21" t="s">
        <v>49</v>
      </c>
      <c r="T87" s="21"/>
      <c r="U87" s="7"/>
      <c r="V87" s="7"/>
      <c r="W87" s="7"/>
      <c r="X87" s="7"/>
    </row>
    <row r="88" spans="6:24" x14ac:dyDescent="0.2">
      <c r="F88" s="1"/>
      <c r="G88" s="1"/>
      <c r="H88" s="1"/>
      <c r="I88" s="1"/>
      <c r="J88" s="1"/>
      <c r="K88" s="1"/>
      <c r="L88" s="1"/>
      <c r="M88" s="1"/>
      <c r="N88" s="1"/>
      <c r="O88" s="1"/>
      <c r="P88" s="1"/>
      <c r="Q88" s="21"/>
      <c r="R88" s="21" t="e">
        <f>Data!BA24</f>
        <v>#DIV/0!</v>
      </c>
      <c r="S88" s="21" t="s">
        <v>50</v>
      </c>
      <c r="T88" s="21"/>
      <c r="U88" s="7"/>
      <c r="V88" s="7"/>
      <c r="W88" s="7"/>
      <c r="X88" s="7"/>
    </row>
    <row r="89" spans="6:24" x14ac:dyDescent="0.2">
      <c r="F89" s="1"/>
      <c r="G89" s="1"/>
      <c r="H89" s="1"/>
      <c r="I89" s="1"/>
      <c r="J89" s="1"/>
      <c r="K89" s="1"/>
      <c r="L89" s="1"/>
      <c r="M89" s="1"/>
      <c r="N89" s="1"/>
      <c r="O89" s="1"/>
      <c r="P89" s="1"/>
      <c r="Q89" s="21"/>
      <c r="R89" s="21" t="e">
        <f>IF(ISERROR(Data!BA25),Data!BA24,Data!BA25)</f>
        <v>#DIV/0!</v>
      </c>
      <c r="S89" s="21" t="s">
        <v>51</v>
      </c>
      <c r="T89" s="21"/>
      <c r="U89" s="7"/>
      <c r="V89" s="7"/>
      <c r="W89" s="7"/>
      <c r="X89" s="7"/>
    </row>
    <row r="90" spans="6:24" x14ac:dyDescent="0.2">
      <c r="F90" s="1"/>
      <c r="G90" s="1"/>
      <c r="H90" s="1"/>
      <c r="I90" s="1"/>
      <c r="J90" s="1"/>
      <c r="K90" s="1"/>
      <c r="L90" s="1"/>
      <c r="M90" s="1"/>
      <c r="N90" s="1"/>
      <c r="O90" s="1"/>
      <c r="P90" s="1"/>
      <c r="Q90" s="21"/>
      <c r="R90" s="21" t="e">
        <f>Data!BA26</f>
        <v>#DIV/0!</v>
      </c>
      <c r="S90" s="21" t="s">
        <v>52</v>
      </c>
      <c r="T90" s="21"/>
      <c r="U90" s="7"/>
      <c r="V90" s="7"/>
      <c r="W90" s="7"/>
      <c r="X90" s="7"/>
    </row>
    <row r="91" spans="6:24" x14ac:dyDescent="0.2">
      <c r="F91" s="1"/>
      <c r="G91" s="1"/>
      <c r="H91" s="1"/>
      <c r="I91" s="1"/>
      <c r="J91" s="1"/>
      <c r="K91" s="1"/>
      <c r="L91" s="1"/>
      <c r="M91" s="1"/>
      <c r="N91" s="1"/>
      <c r="O91" s="1"/>
      <c r="P91" s="1"/>
      <c r="Q91" s="21"/>
      <c r="R91" s="21" t="e">
        <f>IF(ISERROR(Data!BA27),Data!BA26,Data!BA27)</f>
        <v>#DIV/0!</v>
      </c>
      <c r="S91" s="21" t="s">
        <v>53</v>
      </c>
      <c r="T91" s="21"/>
      <c r="U91" s="7"/>
      <c r="V91" s="7"/>
      <c r="W91" s="7"/>
      <c r="X91" s="7"/>
    </row>
    <row r="92" spans="6:24" x14ac:dyDescent="0.2">
      <c r="F92" s="1"/>
      <c r="G92" s="1"/>
      <c r="H92" s="1"/>
      <c r="I92" s="1"/>
      <c r="J92" s="1"/>
      <c r="K92" s="1"/>
      <c r="L92" s="1"/>
      <c r="M92" s="1"/>
      <c r="N92" s="1"/>
      <c r="O92" s="1"/>
      <c r="P92" s="1"/>
      <c r="Q92" s="21"/>
      <c r="R92" s="21" t="e">
        <f>Data!BA28</f>
        <v>#DIV/0!</v>
      </c>
      <c r="S92" s="21" t="s">
        <v>54</v>
      </c>
      <c r="T92" s="21"/>
      <c r="U92" s="7"/>
      <c r="V92" s="7"/>
      <c r="W92" s="7"/>
      <c r="X92" s="7"/>
    </row>
    <row r="93" spans="6:24" x14ac:dyDescent="0.2">
      <c r="F93" s="1"/>
      <c r="G93" s="1"/>
      <c r="H93" s="1"/>
      <c r="I93" s="1"/>
      <c r="J93" s="1"/>
      <c r="K93" s="1"/>
      <c r="L93" s="1"/>
      <c r="M93" s="1"/>
      <c r="N93" s="1"/>
      <c r="O93" s="1"/>
      <c r="P93" s="1"/>
      <c r="Q93" s="21"/>
      <c r="R93" s="21" t="e">
        <f>IF(ISERROR(Data!BA29),Data!BA28,Data!BA29)</f>
        <v>#DIV/0!</v>
      </c>
      <c r="S93" s="21" t="s">
        <v>55</v>
      </c>
      <c r="T93" s="21"/>
      <c r="U93" s="7"/>
      <c r="V93" s="7"/>
      <c r="W93" s="7"/>
      <c r="X93" s="7"/>
    </row>
    <row r="94" spans="6:24" x14ac:dyDescent="0.2">
      <c r="F94" s="1"/>
      <c r="G94" s="1"/>
      <c r="H94" s="1"/>
      <c r="I94" s="1"/>
      <c r="J94" s="1"/>
      <c r="K94" s="1"/>
      <c r="L94" s="1"/>
      <c r="M94" s="1"/>
      <c r="N94" s="1"/>
      <c r="O94" s="1"/>
      <c r="P94" s="1"/>
      <c r="Q94" s="21"/>
      <c r="R94" s="21" t="e">
        <f>Data!BA30</f>
        <v>#DIV/0!</v>
      </c>
      <c r="S94" s="21" t="s">
        <v>56</v>
      </c>
      <c r="T94" s="21"/>
      <c r="U94" s="7"/>
      <c r="V94" s="7"/>
      <c r="W94" s="7"/>
      <c r="X94" s="7"/>
    </row>
    <row r="95" spans="6:24" x14ac:dyDescent="0.2">
      <c r="F95" s="1"/>
      <c r="G95" s="1"/>
      <c r="H95" s="1"/>
      <c r="I95" s="1"/>
      <c r="J95" s="1"/>
      <c r="K95" s="1"/>
      <c r="L95" s="1"/>
      <c r="M95" s="1"/>
      <c r="N95" s="1"/>
      <c r="O95" s="1"/>
      <c r="P95" s="1"/>
      <c r="Q95" s="21"/>
      <c r="R95" s="21" t="e">
        <f>IF(ISERROR(Data!BA31),Data!BA30,Data!BA31)</f>
        <v>#DIV/0!</v>
      </c>
      <c r="S95" s="21" t="s">
        <v>57</v>
      </c>
      <c r="T95" s="21"/>
      <c r="U95" s="7"/>
      <c r="V95" s="7"/>
      <c r="W95" s="7"/>
    </row>
    <row r="96" spans="6:24" x14ac:dyDescent="0.2">
      <c r="F96" s="1"/>
      <c r="G96" s="1"/>
      <c r="H96" s="1"/>
      <c r="I96" s="1"/>
      <c r="J96" s="1"/>
      <c r="K96" s="1"/>
      <c r="L96" s="1"/>
      <c r="M96" s="1"/>
      <c r="N96" s="1"/>
      <c r="O96" s="1"/>
      <c r="P96" s="1"/>
      <c r="Q96" s="21"/>
      <c r="R96" s="21" t="e">
        <f>Data!BA32</f>
        <v>#DIV/0!</v>
      </c>
      <c r="S96" s="21" t="s">
        <v>58</v>
      </c>
      <c r="T96" s="21"/>
      <c r="U96" s="7"/>
      <c r="V96" s="7"/>
      <c r="W96" s="7"/>
    </row>
    <row r="97" spans="6:23" x14ac:dyDescent="0.2">
      <c r="F97" s="1"/>
      <c r="G97" s="1"/>
      <c r="H97" s="1"/>
      <c r="I97" s="1"/>
      <c r="J97" s="1"/>
      <c r="K97" s="1"/>
      <c r="L97" s="1"/>
      <c r="M97" s="1"/>
      <c r="N97" s="1"/>
      <c r="O97" s="1"/>
      <c r="P97" s="1"/>
      <c r="Q97" s="21"/>
      <c r="R97" s="21" t="e">
        <f>IF(ISERROR(Data!BA33),Data!BA32,Data!BA33)</f>
        <v>#DIV/0!</v>
      </c>
      <c r="S97" s="21" t="s">
        <v>215</v>
      </c>
      <c r="T97" s="21"/>
      <c r="U97" s="7"/>
      <c r="V97" s="7"/>
      <c r="W97" s="7"/>
    </row>
    <row r="98" spans="6:23" x14ac:dyDescent="0.2">
      <c r="F98" s="289"/>
      <c r="G98" s="289"/>
      <c r="H98" s="289"/>
      <c r="I98" s="289"/>
      <c r="J98" s="289"/>
      <c r="K98" s="289"/>
      <c r="L98" s="289"/>
      <c r="M98" s="289"/>
      <c r="N98" s="289"/>
      <c r="O98" s="289"/>
      <c r="P98" s="289"/>
      <c r="Q98" s="21"/>
      <c r="R98" s="21" t="e">
        <f>Data!BA34</f>
        <v>#DIV/0!</v>
      </c>
      <c r="S98" s="21" t="s">
        <v>213</v>
      </c>
      <c r="T98" s="21"/>
      <c r="U98" s="7"/>
      <c r="V98" s="7"/>
      <c r="W98" s="7"/>
    </row>
    <row r="99" spans="6:23" x14ac:dyDescent="0.2">
      <c r="F99" s="1"/>
      <c r="G99" s="1"/>
      <c r="H99" s="1"/>
      <c r="I99" s="1"/>
      <c r="J99" s="1"/>
      <c r="K99" s="1"/>
      <c r="L99" s="1"/>
      <c r="M99" s="1"/>
      <c r="N99" s="1"/>
      <c r="O99" s="1"/>
      <c r="P99" s="1"/>
      <c r="Q99" s="21"/>
      <c r="R99" s="21" t="e">
        <f>IF(ISERROR(Data!BA35),Data!BA34,Data!BA35)</f>
        <v>#DIV/0!</v>
      </c>
      <c r="S99" s="21" t="s">
        <v>214</v>
      </c>
      <c r="T99" s="21"/>
      <c r="U99" s="7"/>
      <c r="V99" s="7"/>
      <c r="W99" s="7"/>
    </row>
    <row r="100" spans="6:23" x14ac:dyDescent="0.2">
      <c r="F100" s="1"/>
      <c r="G100" s="11" t="s">
        <v>16</v>
      </c>
      <c r="H100" s="495"/>
      <c r="I100" s="495"/>
      <c r="J100" s="495"/>
      <c r="K100" s="495"/>
      <c r="L100" s="495"/>
      <c r="M100" s="495"/>
      <c r="N100" s="495"/>
      <c r="O100" s="9" t="s">
        <v>6</v>
      </c>
      <c r="P100" s="1"/>
      <c r="Q100" s="21"/>
      <c r="R100" s="21"/>
      <c r="S100" s="21"/>
      <c r="T100" s="21"/>
      <c r="U100" s="7"/>
      <c r="V100" s="7"/>
      <c r="W100" s="7"/>
    </row>
    <row r="101" spans="6:23" x14ac:dyDescent="0.2">
      <c r="F101" s="1"/>
      <c r="G101" s="1"/>
      <c r="H101" s="1"/>
      <c r="I101" s="2"/>
      <c r="J101" s="1"/>
      <c r="K101" s="1"/>
      <c r="L101" s="1"/>
      <c r="M101" s="1"/>
      <c r="N101" s="1"/>
      <c r="O101" s="1"/>
      <c r="P101" s="1"/>
      <c r="Q101" s="21"/>
      <c r="R101" s="21"/>
      <c r="S101" s="21"/>
      <c r="T101" s="21"/>
      <c r="U101" s="7"/>
      <c r="V101" s="7"/>
      <c r="W101" s="7"/>
    </row>
    <row r="102" spans="6:23" x14ac:dyDescent="0.2">
      <c r="Q102" s="21"/>
      <c r="R102" s="21"/>
      <c r="S102" s="21"/>
      <c r="T102" s="21"/>
      <c r="U102" s="7"/>
      <c r="V102" s="7"/>
      <c r="W102" s="7"/>
    </row>
    <row r="103" spans="6:23" x14ac:dyDescent="0.2">
      <c r="Q103" s="7"/>
      <c r="R103" s="7"/>
      <c r="S103" s="7"/>
      <c r="T103" s="7"/>
      <c r="U103" s="7"/>
      <c r="V103" s="7"/>
      <c r="W103" s="7"/>
    </row>
    <row r="104" spans="6:23" x14ac:dyDescent="0.2">
      <c r="Q104" s="7"/>
      <c r="R104" s="7"/>
      <c r="S104" s="7"/>
      <c r="T104" s="7"/>
      <c r="U104" s="7"/>
      <c r="V104" s="7"/>
      <c r="W104" s="7"/>
    </row>
    <row r="105" spans="6:23" x14ac:dyDescent="0.2">
      <c r="Q105" s="7"/>
      <c r="R105" s="7"/>
      <c r="S105" s="7"/>
      <c r="T105" s="7"/>
      <c r="U105" s="7"/>
      <c r="V105" s="7"/>
      <c r="W105" s="7"/>
    </row>
    <row r="106" spans="6:23" x14ac:dyDescent="0.2">
      <c r="Q106" s="7"/>
      <c r="R106" s="7"/>
      <c r="S106" s="7"/>
      <c r="T106" s="7"/>
      <c r="U106" s="7"/>
      <c r="V106" s="7"/>
      <c r="W106" s="7"/>
    </row>
    <row r="107" spans="6:23" x14ac:dyDescent="0.2">
      <c r="Q107" s="7"/>
      <c r="R107" s="7"/>
      <c r="S107" s="7"/>
      <c r="T107" s="7"/>
      <c r="U107" s="7"/>
      <c r="V107" s="7"/>
      <c r="W107" s="7"/>
    </row>
    <row r="108" spans="6:23" x14ac:dyDescent="0.2">
      <c r="Q108" s="7"/>
      <c r="R108" s="7"/>
      <c r="S108" s="7"/>
      <c r="T108" s="7"/>
      <c r="U108" s="7"/>
      <c r="V108" s="7"/>
      <c r="W108" s="7"/>
    </row>
    <row r="109" spans="6:23" x14ac:dyDescent="0.2">
      <c r="Q109" s="7"/>
      <c r="R109" s="7"/>
      <c r="S109" s="7"/>
      <c r="T109" s="7"/>
      <c r="U109" s="7"/>
      <c r="V109" s="7"/>
      <c r="W109" s="7"/>
    </row>
    <row r="110" spans="6:23" x14ac:dyDescent="0.2">
      <c r="Q110" s="7"/>
      <c r="R110" s="7"/>
      <c r="S110" s="7"/>
      <c r="T110" s="7"/>
      <c r="U110" s="7"/>
      <c r="V110" s="7"/>
      <c r="W110" s="7"/>
    </row>
    <row r="111" spans="6:23" x14ac:dyDescent="0.2">
      <c r="Q111" s="7"/>
      <c r="R111" s="7"/>
      <c r="S111" s="7"/>
      <c r="T111" s="7"/>
      <c r="U111" s="7"/>
      <c r="V111" s="7"/>
      <c r="W111" s="7"/>
    </row>
    <row r="112" spans="6:23" ht="12.75" customHeight="1" x14ac:dyDescent="0.2">
      <c r="Q112" s="7"/>
      <c r="R112" s="7"/>
      <c r="S112" s="7"/>
      <c r="T112" s="7"/>
      <c r="U112" s="7"/>
      <c r="V112" s="7"/>
      <c r="W112" s="7"/>
    </row>
    <row r="127" ht="12.75" customHeight="1" x14ac:dyDescent="0.2"/>
    <row r="140" spans="7:7" x14ac:dyDescent="0.2">
      <c r="G140" s="235"/>
    </row>
    <row r="144" spans="7:7" ht="12.75" customHeight="1" x14ac:dyDescent="0.2"/>
    <row r="159" ht="12.75" customHeight="1" x14ac:dyDescent="0.2"/>
    <row r="177" spans="6:16" hidden="1" x14ac:dyDescent="0.2"/>
    <row r="178" spans="6:16" hidden="1" x14ac:dyDescent="0.2">
      <c r="G178" s="235" t="s">
        <v>180</v>
      </c>
      <c r="J178" s="3">
        <f>'STEP 3'!R18</f>
        <v>0</v>
      </c>
    </row>
    <row r="179" spans="6:16" hidden="1" x14ac:dyDescent="0.2"/>
    <row r="180" spans="6:16" hidden="1" x14ac:dyDescent="0.2"/>
    <row r="181" spans="6:16" hidden="1" x14ac:dyDescent="0.2">
      <c r="F181" s="7"/>
      <c r="G181" s="7"/>
      <c r="H181" s="7"/>
      <c r="I181" s="7"/>
      <c r="J181" s="7"/>
      <c r="K181" s="7"/>
      <c r="L181" s="7"/>
      <c r="M181" s="7"/>
      <c r="N181" s="7"/>
      <c r="O181" s="7"/>
      <c r="P181" s="7"/>
    </row>
    <row r="182" spans="6:16" hidden="1" x14ac:dyDescent="0.2"/>
    <row r="183" spans="6:16" hidden="1" x14ac:dyDescent="0.2"/>
    <row r="184" spans="6:16" hidden="1" x14ac:dyDescent="0.2"/>
    <row r="185" spans="6:16" hidden="1" x14ac:dyDescent="0.2"/>
    <row r="186" spans="6:16" hidden="1" x14ac:dyDescent="0.2"/>
    <row r="187" spans="6:16" hidden="1" x14ac:dyDescent="0.2"/>
    <row r="188" spans="6:16" hidden="1" x14ac:dyDescent="0.2"/>
    <row r="189" spans="6:16" hidden="1" x14ac:dyDescent="0.2"/>
    <row r="190" spans="6:16" hidden="1" x14ac:dyDescent="0.2"/>
    <row r="191" spans="6:16" hidden="1" x14ac:dyDescent="0.2"/>
    <row r="192" spans="6:16" hidden="1" x14ac:dyDescent="0.2"/>
    <row r="193" hidden="1" x14ac:dyDescent="0.2"/>
    <row r="194" hidden="1" x14ac:dyDescent="0.2"/>
    <row r="195" hidden="1" x14ac:dyDescent="0.2"/>
    <row r="196" hidden="1" x14ac:dyDescent="0.2"/>
    <row r="197" hidden="1" x14ac:dyDescent="0.2"/>
    <row r="198" hidden="1" x14ac:dyDescent="0.2"/>
    <row r="199" hidden="1" x14ac:dyDescent="0.2"/>
    <row r="200" hidden="1" x14ac:dyDescent="0.2"/>
    <row r="201" hidden="1" x14ac:dyDescent="0.2"/>
    <row r="202" hidden="1" x14ac:dyDescent="0.2"/>
    <row r="203" hidden="1" x14ac:dyDescent="0.2"/>
    <row r="204" hidden="1" x14ac:dyDescent="0.2"/>
    <row r="205" hidden="1" x14ac:dyDescent="0.2"/>
    <row r="206" hidden="1" x14ac:dyDescent="0.2"/>
    <row r="207" hidden="1" x14ac:dyDescent="0.2"/>
    <row r="208" hidden="1" x14ac:dyDescent="0.2"/>
    <row r="209" hidden="1" x14ac:dyDescent="0.2"/>
    <row r="210" hidden="1" x14ac:dyDescent="0.2"/>
    <row r="211" hidden="1" x14ac:dyDescent="0.2"/>
    <row r="212" hidden="1" x14ac:dyDescent="0.2"/>
    <row r="213" hidden="1" x14ac:dyDescent="0.2"/>
    <row r="214" hidden="1" x14ac:dyDescent="0.2"/>
    <row r="215" hidden="1" x14ac:dyDescent="0.2"/>
    <row r="216" hidden="1" x14ac:dyDescent="0.2"/>
    <row r="217" hidden="1" x14ac:dyDescent="0.2"/>
    <row r="218" hidden="1" x14ac:dyDescent="0.2"/>
    <row r="219" hidden="1" x14ac:dyDescent="0.2"/>
    <row r="220" hidden="1" x14ac:dyDescent="0.2"/>
  </sheetData>
  <mergeCells count="10">
    <mergeCell ref="H100:N100"/>
    <mergeCell ref="J30:L30"/>
    <mergeCell ref="J32:L32"/>
    <mergeCell ref="R7:U7"/>
    <mergeCell ref="R8:U8"/>
    <mergeCell ref="G26:O27"/>
    <mergeCell ref="H7:N7"/>
    <mergeCell ref="R63:U66"/>
    <mergeCell ref="R61:U62"/>
    <mergeCell ref="G12:O16"/>
  </mergeCells>
  <conditionalFormatting sqref="M172">
    <cfRule type="expression" dxfId="26" priority="93">
      <formula>$M$172="in progress…"</formula>
    </cfRule>
    <cfRule type="expression" dxfId="25" priority="94">
      <formula>$M$172="completed"</formula>
    </cfRule>
  </conditionalFormatting>
  <conditionalFormatting sqref="O102:O169">
    <cfRule type="containsText" dxfId="24" priority="92" operator="containsText" text="Value">
      <formula>NOT(ISERROR(SEARCH("Value",O102)))</formula>
    </cfRule>
  </conditionalFormatting>
  <conditionalFormatting sqref="H106:J107 H109:J109 H108 J108 H111:J124 I110:J110 H126:J139 I125:J125 H141:J141 H143:J156 I142:J142 H158:J169 I157:J157">
    <cfRule type="containsText" dxfId="23" priority="91" operator="containsText" text="Please define your indicator here.">
      <formula>NOT(ISERROR(SEARCH("Please define your indicator here.",H106)))</formula>
    </cfRule>
  </conditionalFormatting>
  <conditionalFormatting sqref="N102:O108 L25 O24:O25 L28:L29">
    <cfRule type="containsText" dxfId="22" priority="90" operator="containsText" text="Responsible Person">
      <formula>NOT(ISERROR(SEARCH("Responsible Person",L24)))</formula>
    </cfRule>
  </conditionalFormatting>
  <conditionalFormatting sqref="G26">
    <cfRule type="cellIs" dxfId="21" priority="87" operator="equal">
      <formula>0</formula>
    </cfRule>
  </conditionalFormatting>
  <conditionalFormatting sqref="I108">
    <cfRule type="cellIs" dxfId="20" priority="86" operator="equal">
      <formula>0</formula>
    </cfRule>
  </conditionalFormatting>
  <conditionalFormatting sqref="H110">
    <cfRule type="cellIs" dxfId="19" priority="85" operator="equal">
      <formula>0</formula>
    </cfRule>
  </conditionalFormatting>
  <conditionalFormatting sqref="H125">
    <cfRule type="cellIs" dxfId="18" priority="84" operator="equal">
      <formula>0</formula>
    </cfRule>
  </conditionalFormatting>
  <conditionalFormatting sqref="H142">
    <cfRule type="cellIs" dxfId="17" priority="82" operator="equal">
      <formula>0</formula>
    </cfRule>
  </conditionalFormatting>
  <conditionalFormatting sqref="H157">
    <cfRule type="cellIs" dxfId="16" priority="81" operator="equal">
      <formula>0</formula>
    </cfRule>
  </conditionalFormatting>
  <conditionalFormatting sqref="G110">
    <cfRule type="expression" dxfId="15" priority="79">
      <formula>H110=0</formula>
    </cfRule>
  </conditionalFormatting>
  <conditionalFormatting sqref="G108">
    <cfRule type="expression" dxfId="14" priority="78">
      <formula>H108=0</formula>
    </cfRule>
  </conditionalFormatting>
  <conditionalFormatting sqref="G142">
    <cfRule type="expression" dxfId="13" priority="76">
      <formula>H142=0</formula>
    </cfRule>
  </conditionalFormatting>
  <conditionalFormatting sqref="G125">
    <cfRule type="expression" dxfId="12" priority="75">
      <formula>H125=0</formula>
    </cfRule>
  </conditionalFormatting>
  <conditionalFormatting sqref="G157">
    <cfRule type="expression" dxfId="11" priority="74">
      <formula>H157=0</formula>
    </cfRule>
  </conditionalFormatting>
  <conditionalFormatting sqref="G26">
    <cfRule type="expression" dxfId="10" priority="73">
      <formula>$G$32="Please define your indicator here."</formula>
    </cfRule>
  </conditionalFormatting>
  <conditionalFormatting sqref="J30:L30">
    <cfRule type="dataBar" priority="11">
      <dataBar>
        <cfvo type="num" val="0"/>
        <cfvo type="num" val="1"/>
        <color theme="1" tint="0.34998626667073579"/>
      </dataBar>
    </cfRule>
    <cfRule type="cellIs" dxfId="9" priority="12" stopIfTrue="1" operator="greaterThan">
      <formula>55%</formula>
    </cfRule>
  </conditionalFormatting>
  <conditionalFormatting sqref="J32:L32">
    <cfRule type="containsText" dxfId="8" priority="8" operator="containsText" text="on track">
      <formula>NOT(ISERROR(SEARCH("on track",J32)))</formula>
    </cfRule>
    <cfRule type="containsText" dxfId="7" priority="9" operator="containsText" text="making progress">
      <formula>NOT(ISERROR(SEARCH("making progress",J32)))</formula>
    </cfRule>
    <cfRule type="containsText" dxfId="6" priority="10" operator="containsText" text="lagging behind">
      <formula>NOT(ISERROR(SEARCH("lagging behind",J32)))</formula>
    </cfRule>
  </conditionalFormatting>
  <conditionalFormatting sqref="J32:L32">
    <cfRule type="beginsWith" dxfId="5" priority="4" operator="beginsWith" text="minor">
      <formula>LEFT(J32,5)="minor"</formula>
    </cfRule>
    <cfRule type="beginsWith" dxfId="4" priority="5" operator="beginsWith" text="major">
      <formula>LEFT(J32,5)="major"</formula>
    </cfRule>
    <cfRule type="beginsWith" dxfId="3" priority="6" operator="beginsWith" text="off">
      <formula>LEFT(J32,3)="off"</formula>
    </cfRule>
    <cfRule type="beginsWith" dxfId="2" priority="7" operator="beginsWith" text="on">
      <formula>LEFT(J32,2)="on"</formula>
    </cfRule>
  </conditionalFormatting>
  <conditionalFormatting sqref="J30:L30">
    <cfRule type="dataBar" priority="2">
      <dataBar>
        <cfvo type="num" val="0"/>
        <cfvo type="num" val="1"/>
        <color theme="1" tint="0.34998626667073579"/>
      </dataBar>
    </cfRule>
    <cfRule type="cellIs" dxfId="1" priority="3" operator="greaterThan">
      <formula>60%</formula>
    </cfRule>
  </conditionalFormatting>
  <conditionalFormatting sqref="H30:L32">
    <cfRule type="expression" dxfId="0" priority="1">
      <formula>$G$26="please select indicator"</formula>
    </cfRule>
  </conditionalFormatting>
  <dataValidations count="1">
    <dataValidation type="list" allowBlank="1" showInputMessage="1" showErrorMessage="1" sqref="G26:O27">
      <formula1>$BH$4:$BH$37</formula1>
    </dataValidation>
  </dataValidations>
  <hyperlinks>
    <hyperlink ref="G7" location="'STEP 5 - B'!A1" display="to step 5 - A &lt;&lt;&lt;"/>
    <hyperlink ref="R8:U8" r:id="rId1" display="You tube"/>
    <hyperlink ref="G100" location="'STEP 5 - B'!A1" display="to step 5 - A &lt;&lt;&lt;"/>
    <hyperlink ref="O100" location="START!A1" display="to start &lt;&lt;&lt;"/>
  </hyperlinks>
  <pageMargins left="0.7" right="0.7" top="0.78740157499999996" bottom="0.78740157499999996" header="0.3" footer="0.3"/>
  <pageSetup orientation="portrait" horizontalDpi="1200" verticalDpi="1200" r:id="rId2"/>
  <ignoredErrors>
    <ignoredError sqref="Z40:AB40 R91:R93 R71:R73 R67:S67 R100:S100 S70:S91 S92:S99 AA42:AB42 AA41:AB41 Z41 W42:Z42 W41:Y41 V42 J30:L32 R69:S69 S68 R74:R89 R90 R94:R99 R70" evalError="1"/>
    <ignoredError sqref="S42:U42 S41:V41" evalError="1" emptyCellReference="1"/>
  </ignoredErrors>
  <drawing r:id="rId3"/>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1"/>
  </sheetPr>
  <dimension ref="A1:BQ38"/>
  <sheetViews>
    <sheetView zoomScaleNormal="100" workbookViewId="0">
      <pane xSplit="1" topLeftCell="B1" activePane="topRight" state="frozen"/>
      <selection pane="topRight" sqref="A1:J1"/>
    </sheetView>
  </sheetViews>
  <sheetFormatPr baseColWidth="10" defaultColWidth="10.85546875" defaultRowHeight="12.75" x14ac:dyDescent="0.2"/>
  <cols>
    <col min="1" max="1" width="3.42578125" style="103" bestFit="1" customWidth="1"/>
    <col min="2" max="2" width="61.140625" style="110" bestFit="1" customWidth="1"/>
    <col min="3" max="3" width="64.42578125" style="1" bestFit="1" customWidth="1"/>
    <col min="4" max="4" width="11.42578125" style="103" hidden="1" customWidth="1"/>
    <col min="5" max="5" width="50.85546875" style="103" hidden="1" customWidth="1"/>
    <col min="6" max="6" width="12" style="1" bestFit="1" customWidth="1"/>
    <col min="7" max="7" width="22.85546875" style="1" bestFit="1" customWidth="1"/>
    <col min="8" max="8" width="16.42578125" style="1" bestFit="1" customWidth="1"/>
    <col min="9" max="9" width="17.85546875" style="1" bestFit="1" customWidth="1"/>
    <col min="10" max="10" width="14.28515625" style="1" bestFit="1" customWidth="1"/>
    <col min="11" max="11" width="12.42578125" style="1" hidden="1" customWidth="1"/>
    <col min="12" max="12" width="9" style="1" hidden="1" customWidth="1"/>
    <col min="13" max="13" width="11.42578125" style="1" customWidth="1"/>
    <col min="14" max="14" width="10.140625" style="1" customWidth="1"/>
    <col min="15" max="15" width="15.42578125" style="1" hidden="1" customWidth="1"/>
    <col min="16" max="16" width="13.140625" style="1" hidden="1" customWidth="1"/>
    <col min="17" max="17" width="9.7109375" style="1" hidden="1" customWidth="1"/>
    <col min="18" max="18" width="17.42578125" style="1" bestFit="1" customWidth="1"/>
    <col min="19" max="19" width="49.85546875" style="1" bestFit="1" customWidth="1"/>
    <col min="20" max="20" width="13.42578125" style="1" bestFit="1" customWidth="1"/>
    <col min="21" max="23" width="10.140625" style="1" bestFit="1" customWidth="1"/>
    <col min="24" max="30" width="10.140625" style="1" customWidth="1"/>
    <col min="31" max="33" width="7.85546875" style="1" bestFit="1" customWidth="1"/>
    <col min="34" max="34" width="7.85546875" style="4" bestFit="1" customWidth="1"/>
    <col min="35" max="40" width="8.7109375" style="4" bestFit="1" customWidth="1"/>
    <col min="41" max="50" width="0" style="4" hidden="1" customWidth="1"/>
    <col min="51" max="51" width="10.85546875" style="4"/>
    <col min="52" max="52" width="25.42578125" style="183" hidden="1" customWidth="1"/>
    <col min="53" max="53" width="10.85546875" style="183"/>
    <col min="54" max="54" width="13.42578125" style="4" hidden="1" customWidth="1"/>
    <col min="55" max="55" width="14.7109375" style="4" hidden="1" customWidth="1"/>
    <col min="56" max="56" width="14.7109375" style="4" customWidth="1"/>
    <col min="57" max="57" width="29" style="4" customWidth="1"/>
    <col min="58" max="58" width="10.85546875" style="183"/>
    <col min="59" max="59" width="0" style="4" hidden="1" customWidth="1"/>
    <col min="60" max="16384" width="10.85546875" style="4"/>
  </cols>
  <sheetData>
    <row r="1" spans="1:69" ht="15" customHeight="1" x14ac:dyDescent="0.2">
      <c r="A1" s="524" t="s">
        <v>124</v>
      </c>
      <c r="B1" s="520"/>
      <c r="C1" s="520"/>
      <c r="D1" s="520"/>
      <c r="E1" s="520"/>
      <c r="F1" s="520"/>
      <c r="G1" s="520"/>
      <c r="H1" s="520"/>
      <c r="I1" s="520"/>
      <c r="J1" s="525"/>
      <c r="K1" s="526" t="s">
        <v>134</v>
      </c>
      <c r="L1" s="527"/>
      <c r="M1" s="527"/>
      <c r="N1" s="527"/>
      <c r="O1" s="527"/>
      <c r="P1" s="527"/>
      <c r="Q1" s="528"/>
      <c r="R1" s="519" t="s">
        <v>135</v>
      </c>
      <c r="S1" s="520"/>
      <c r="T1" s="521"/>
      <c r="U1" s="522" t="s">
        <v>136</v>
      </c>
      <c r="V1" s="523"/>
      <c r="W1" s="523"/>
      <c r="X1" s="523"/>
      <c r="Y1" s="523"/>
      <c r="Z1" s="523"/>
      <c r="AA1" s="523"/>
      <c r="AB1" s="523"/>
      <c r="AC1" s="523"/>
      <c r="AD1" s="523"/>
      <c r="AE1" s="523"/>
      <c r="AF1" s="523"/>
      <c r="AG1" s="523"/>
      <c r="AH1" s="523"/>
      <c r="AI1" s="523"/>
      <c r="AJ1" s="523"/>
      <c r="AK1" s="523"/>
      <c r="AL1" s="523"/>
      <c r="AM1" s="523"/>
      <c r="AN1" s="523"/>
      <c r="AO1" s="523"/>
      <c r="AP1" s="523"/>
      <c r="AQ1" s="523"/>
      <c r="AR1" s="523"/>
      <c r="AS1" s="523"/>
      <c r="AT1" s="523"/>
      <c r="AU1" s="523"/>
      <c r="AV1" s="523"/>
      <c r="AW1" s="523"/>
      <c r="AX1" s="523"/>
      <c r="AY1" s="523"/>
      <c r="AZ1" s="523"/>
      <c r="BA1" s="523"/>
      <c r="BB1" s="523"/>
      <c r="BC1" s="523"/>
      <c r="BD1" s="523"/>
      <c r="BE1" s="523"/>
    </row>
    <row r="2" spans="1:69" s="208" customFormat="1" ht="15" customHeight="1" x14ac:dyDescent="0.2">
      <c r="A2" s="200" t="s">
        <v>126</v>
      </c>
      <c r="B2" s="200" t="s">
        <v>110</v>
      </c>
      <c r="C2" s="200" t="s">
        <v>311</v>
      </c>
      <c r="D2" s="201" t="s">
        <v>197</v>
      </c>
      <c r="E2" s="201" t="s">
        <v>267</v>
      </c>
      <c r="F2" s="201" t="s">
        <v>70</v>
      </c>
      <c r="G2" s="201" t="s">
        <v>128</v>
      </c>
      <c r="H2" s="202" t="s">
        <v>130</v>
      </c>
      <c r="I2" s="203" t="s">
        <v>187</v>
      </c>
      <c r="J2" s="203" t="s">
        <v>129</v>
      </c>
      <c r="K2" s="200" t="s">
        <v>131</v>
      </c>
      <c r="L2" s="200" t="s">
        <v>132</v>
      </c>
      <c r="M2" s="204" t="s">
        <v>9</v>
      </c>
      <c r="N2" s="205" t="s">
        <v>82</v>
      </c>
      <c r="O2" s="200"/>
      <c r="P2" s="200"/>
      <c r="Q2" s="206"/>
      <c r="R2" s="207" t="s">
        <v>139</v>
      </c>
      <c r="S2" s="207" t="s">
        <v>312</v>
      </c>
      <c r="T2" s="207" t="s">
        <v>140</v>
      </c>
      <c r="U2" s="201" t="s">
        <v>291</v>
      </c>
      <c r="V2" s="201" t="s">
        <v>292</v>
      </c>
      <c r="W2" s="201" t="s">
        <v>293</v>
      </c>
      <c r="X2" s="201" t="s">
        <v>294</v>
      </c>
      <c r="Y2" s="201" t="s">
        <v>295</v>
      </c>
      <c r="Z2" s="201" t="s">
        <v>296</v>
      </c>
      <c r="AA2" s="201" t="s">
        <v>297</v>
      </c>
      <c r="AB2" s="201" t="s">
        <v>298</v>
      </c>
      <c r="AC2" s="201" t="s">
        <v>299</v>
      </c>
      <c r="AD2" s="201" t="s">
        <v>300</v>
      </c>
      <c r="AE2" s="201" t="s">
        <v>301</v>
      </c>
      <c r="AF2" s="201" t="s">
        <v>302</v>
      </c>
      <c r="AG2" s="201" t="s">
        <v>303</v>
      </c>
      <c r="AH2" s="201" t="s">
        <v>304</v>
      </c>
      <c r="AI2" s="201" t="s">
        <v>305</v>
      </c>
      <c r="AJ2" s="201" t="s">
        <v>306</v>
      </c>
      <c r="AK2" s="201" t="s">
        <v>307</v>
      </c>
      <c r="AL2" s="201" t="s">
        <v>308</v>
      </c>
      <c r="AM2" s="201" t="s">
        <v>309</v>
      </c>
      <c r="AN2" s="201" t="s">
        <v>310</v>
      </c>
      <c r="AO2" s="201"/>
      <c r="AP2" s="201"/>
      <c r="AQ2" s="201"/>
      <c r="AR2" s="201"/>
      <c r="AS2" s="201"/>
      <c r="AT2" s="201"/>
      <c r="AU2" s="201"/>
      <c r="AV2" s="201"/>
      <c r="AW2" s="201"/>
      <c r="AX2" s="201"/>
      <c r="AY2" s="201" t="s">
        <v>161</v>
      </c>
      <c r="AZ2" s="239" t="s">
        <v>188</v>
      </c>
      <c r="BA2" s="239" t="s">
        <v>108</v>
      </c>
      <c r="BB2" s="201"/>
      <c r="BC2" s="201"/>
      <c r="BD2" s="201" t="s">
        <v>197</v>
      </c>
      <c r="BE2" s="201" t="s">
        <v>198</v>
      </c>
      <c r="BF2" s="239" t="s">
        <v>262</v>
      </c>
      <c r="BG2" s="201"/>
      <c r="BH2" s="201" t="s">
        <v>322</v>
      </c>
      <c r="BI2" s="201" t="s">
        <v>323</v>
      </c>
      <c r="BJ2" s="201" t="s">
        <v>324</v>
      </c>
      <c r="BK2" s="201" t="s">
        <v>325</v>
      </c>
      <c r="BL2" s="201" t="s">
        <v>326</v>
      </c>
      <c r="BM2" s="201" t="s">
        <v>327</v>
      </c>
      <c r="BN2" s="201" t="s">
        <v>328</v>
      </c>
      <c r="BO2" s="201" t="s">
        <v>329</v>
      </c>
      <c r="BP2" s="201" t="s">
        <v>330</v>
      </c>
      <c r="BQ2" s="201" t="s">
        <v>331</v>
      </c>
    </row>
    <row r="3" spans="1:69" s="199" customFormat="1" ht="15" customHeight="1" x14ac:dyDescent="0.2">
      <c r="A3" s="209" t="s">
        <v>29</v>
      </c>
      <c r="B3" s="210" t="str">
        <f>'STEP 4'!T25</f>
        <v xml:space="preserve">Workshops for political leaders conducted </v>
      </c>
      <c r="C3" s="210" t="str">
        <f>CONCATENATE(A3," - ",B3)</f>
        <v xml:space="preserve">I1 - Workshops for political leaders conducted </v>
      </c>
      <c r="D3" s="211" t="s">
        <v>59</v>
      </c>
      <c r="E3" s="212" t="str">
        <f>VLOOKUP(D3,'STEP 3'!$H$323:$S$337,2,FALSE)</f>
        <v>Example: Political frameworks for enhancing adaptive capacity of coastal communities are set up at various levels and instruments for their implementation are available</v>
      </c>
      <c r="F3" s="213" t="str">
        <f>VLOOKUP($D3,'STEP 3'!$H$323:$S$337,6,FALSE)</f>
        <v>Example: Implementation of coastal adaptation instruments</v>
      </c>
      <c r="G3" s="213" t="str">
        <f>VLOOKUP($D3,'STEP 3'!$H$323:$S$337,8,FALSE)</f>
        <v>Building Adaptive Capacity &amp; Adaptation Action</v>
      </c>
      <c r="H3" s="214">
        <f>VLOOKUP($D3,'STEP 3'!$H$323:$S$337,10,FALSE)</f>
        <v>42736</v>
      </c>
      <c r="I3" s="209">
        <f>VLOOKUP($D3,'STEP 3'!$H$323:$S$337,12,FALSE)</f>
        <v>24</v>
      </c>
      <c r="J3" s="214">
        <f>EDATE(H3,I3)</f>
        <v>43466</v>
      </c>
      <c r="K3" s="209">
        <f>VLOOKUP($A3,'STEP 4'!$S$25:$X$54,3,FALSE)</f>
        <v>0</v>
      </c>
      <c r="L3" s="209"/>
      <c r="M3" s="209">
        <f>VLOOKUP($A3,'STEP 4'!$S$25:$X$54,4,FALSE)</f>
        <v>0</v>
      </c>
      <c r="N3" s="209">
        <f>VLOOKUP($A3,'STEP 4'!$S$25:$X$54,5,FALSE)</f>
        <v>10</v>
      </c>
      <c r="O3" s="209"/>
      <c r="P3" s="209"/>
      <c r="Q3" s="209"/>
      <c r="R3" s="209" t="str">
        <f>VLOOKUP($A3,'STEP 5 - A'!$T$484:$W$516,2,FALSE)</f>
        <v>Example: Timo Leiter (GIZ Climate Policy Team)</v>
      </c>
      <c r="S3" s="209" t="str">
        <f>VLOOKUP($A3,'STEP 5 - A'!$T$484:$W$516,3,FALSE)</f>
        <v>Workshop reports as handed in at the local partner and GIZ</v>
      </c>
      <c r="T3" s="209" t="str">
        <f>VLOOKUP($A3,'STEP 5 - A'!$T$484:$W$516,4,FALSE)</f>
        <v>4 months</v>
      </c>
      <c r="U3" s="215">
        <f>VLOOKUP($A3,'STEP 5 - B'!$R$274:$AL$306,2,FALSE)</f>
        <v>0</v>
      </c>
      <c r="V3" s="215">
        <f>VLOOKUP($A3,'STEP 5 - B'!$R$274:$AL$306,3,FALSE)</f>
        <v>0</v>
      </c>
      <c r="W3" s="215">
        <f>VLOOKUP($A3,'STEP 5 - B'!$R$274:$AL$306,4,FALSE)</f>
        <v>0</v>
      </c>
      <c r="X3" s="215">
        <f>VLOOKUP($A3,'STEP 5 - B'!$R$274:$AL$306,5,FALSE)</f>
        <v>0</v>
      </c>
      <c r="Y3" s="215" t="e">
        <f>VLOOKUP($A3,'STEP 5 - B'!$R$274:$AL$306,6,FALSE)</f>
        <v>#N/A</v>
      </c>
      <c r="Z3" s="215">
        <f>VLOOKUP($A3,'STEP 5 - B'!$R$274:$AL$306,7,FALSE)</f>
        <v>0</v>
      </c>
      <c r="AA3" s="215" t="e">
        <f>VLOOKUP($A3,'STEP 5 - B'!$R$274:$AL$306,8,FALSE)</f>
        <v>#N/A</v>
      </c>
      <c r="AB3" s="215" t="e">
        <f>VLOOKUP($A3,'STEP 5 - B'!$R$274:$AL$306,9,FALSE)</f>
        <v>#N/A</v>
      </c>
      <c r="AC3" s="215" t="e">
        <f>VLOOKUP($A3,'STEP 5 - B'!$R$274:$AL$306,10,FALSE)</f>
        <v>#N/A</v>
      </c>
      <c r="AD3" s="215" t="e">
        <f>VLOOKUP($A3,'STEP 5 - B'!$R$274:$AL$306,11,FALSE)</f>
        <v>#N/A</v>
      </c>
      <c r="AE3" s="216">
        <f>VLOOKUP($A3,'STEP 5 - B'!$R$274:$AL$306,12,FALSE)</f>
        <v>0</v>
      </c>
      <c r="AF3" s="216">
        <f>VLOOKUP($A3,'STEP 5 - B'!$R$274:$AL$306,13,FALSE)</f>
        <v>0</v>
      </c>
      <c r="AG3" s="216">
        <f>VLOOKUP($A3,'STEP 5 - B'!$R$274:$AL$306,14,FALSE)</f>
        <v>0</v>
      </c>
      <c r="AH3" s="216">
        <f>VLOOKUP($A3,'STEP 5 - B'!$R$274:$AL$306,15,FALSE)</f>
        <v>0</v>
      </c>
      <c r="AI3" s="216">
        <f>VLOOKUP($A3,'STEP 5 - B'!$R$274:$AL$306,16,FALSE)</f>
        <v>0</v>
      </c>
      <c r="AJ3" s="216">
        <f>VLOOKUP($A3,'STEP 5 - B'!$R$274:$AL$306,17,FALSE)</f>
        <v>0</v>
      </c>
      <c r="AK3" s="216">
        <f>VLOOKUP($A3,'STEP 5 - B'!$R$274:$AL$306,18,FALSE)</f>
        <v>0</v>
      </c>
      <c r="AL3" s="216">
        <f>VLOOKUP($A3,'STEP 5 - B'!$R$274:$AL$306,19,FALSE)</f>
        <v>0</v>
      </c>
      <c r="AM3" s="216">
        <f>VLOOKUP($A3,'STEP 5 - B'!$R$274:$AL$306,20,FALSE)</f>
        <v>0</v>
      </c>
      <c r="AN3" s="216">
        <f>VLOOKUP($A3,'STEP 5 - B'!$R$274:$AL$306,21,FALSE)</f>
        <v>0</v>
      </c>
      <c r="AO3" s="217"/>
      <c r="AP3" s="217"/>
      <c r="AQ3" s="217"/>
      <c r="AR3" s="217"/>
      <c r="AS3" s="217"/>
      <c r="AT3" s="217"/>
      <c r="AU3" s="217"/>
      <c r="AV3" s="217"/>
      <c r="AW3" s="217"/>
      <c r="AX3" s="217"/>
      <c r="AY3" s="218">
        <f ca="1">TODAY()</f>
        <v>42845</v>
      </c>
      <c r="AZ3" s="240">
        <f ca="1">AY3-H3</f>
        <v>109</v>
      </c>
      <c r="BA3" s="244">
        <f>(('STEP 5 - B'!H267-M3)/(N3-M3))</f>
        <v>0</v>
      </c>
      <c r="BB3" s="223"/>
      <c r="BC3" s="222"/>
      <c r="BD3" s="212" t="s">
        <v>196</v>
      </c>
      <c r="BE3" s="212" t="str">
        <f>CONCATENATE(BD3," - ",E3)</f>
        <v>Result 1 - Example: Political frameworks for enhancing adaptive capacity of coastal communities are set up at various levels and instruments for their implementation are available</v>
      </c>
      <c r="BF3" s="243">
        <f>MAX(BH3:BQ3)</f>
        <v>0</v>
      </c>
      <c r="BG3" s="238"/>
      <c r="BH3" s="242">
        <f>IF(ISERROR(AE3),$M3,AE3)</f>
        <v>0</v>
      </c>
      <c r="BI3" s="242">
        <f t="shared" ref="BI3:BL18" si="0">IF(ISERROR(AF3),$M3,AF3)</f>
        <v>0</v>
      </c>
      <c r="BJ3" s="242">
        <f t="shared" si="0"/>
        <v>0</v>
      </c>
      <c r="BK3" s="242">
        <f t="shared" si="0"/>
        <v>0</v>
      </c>
      <c r="BL3" s="242">
        <f t="shared" si="0"/>
        <v>0</v>
      </c>
      <c r="BM3" s="242">
        <f t="shared" ref="BM3:BM35" si="1">IF(ISERROR(AJ3),$M3,AJ3)</f>
        <v>0</v>
      </c>
      <c r="BN3" s="242">
        <f t="shared" ref="BN3:BN35" si="2">IF(ISERROR(AK3),$M3,AK3)</f>
        <v>0</v>
      </c>
      <c r="BO3" s="242">
        <f t="shared" ref="BO3:BP18" si="3">IF(ISERROR(AL3),$M3,AL3)</f>
        <v>0</v>
      </c>
      <c r="BP3" s="242">
        <f t="shared" si="3"/>
        <v>0</v>
      </c>
      <c r="BQ3" s="242">
        <f t="shared" ref="BQ3:BQ35" si="4">IF(ISERROR(AN3),$M3,AN3)</f>
        <v>0</v>
      </c>
    </row>
    <row r="4" spans="1:69" s="199" customFormat="1" ht="15" customHeight="1" x14ac:dyDescent="0.2">
      <c r="A4" s="211" t="s">
        <v>30</v>
      </c>
      <c r="B4" s="219" t="str">
        <f>'STEP 4'!T26</f>
        <v>please provide a definition of the indicator…</v>
      </c>
      <c r="C4" s="219" t="str">
        <f t="shared" ref="C4:C35" si="5">CONCATENATE(A4," - ",B4)</f>
        <v>I2 - please provide a definition of the indicator…</v>
      </c>
      <c r="D4" s="211" t="s">
        <v>59</v>
      </c>
      <c r="E4" s="212" t="str">
        <f>VLOOKUP(D4,'STEP 3'!$H$323:$S$337,2,FALSE)</f>
        <v>Example: Political frameworks for enhancing adaptive capacity of coastal communities are set up at various levels and instruments for their implementation are available</v>
      </c>
      <c r="F4" s="213" t="str">
        <f>VLOOKUP($D4,'STEP 3'!$H$323:$S$337,6,FALSE)</f>
        <v>Example: Implementation of coastal adaptation instruments</v>
      </c>
      <c r="G4" s="213" t="str">
        <f>VLOOKUP($D4,'STEP 3'!$H$323:$S$337,8,FALSE)</f>
        <v>Building Adaptive Capacity &amp; Adaptation Action</v>
      </c>
      <c r="H4" s="220">
        <f>VLOOKUP($D4,'STEP 3'!$H$323:$S$337,10,FALSE)</f>
        <v>42736</v>
      </c>
      <c r="I4" s="211">
        <f>VLOOKUP($D4,'STEP 3'!$H$323:$S$337,12,FALSE)</f>
        <v>24</v>
      </c>
      <c r="J4" s="220">
        <f t="shared" ref="J4:J35" si="6">EDATE(H4,I4)</f>
        <v>43466</v>
      </c>
      <c r="K4" s="211">
        <f>VLOOKUP($A4,'STEP 4'!$S$25:$X$57,3,FALSE)</f>
        <v>0</v>
      </c>
      <c r="L4" s="211"/>
      <c r="M4" s="211">
        <f>VLOOKUP($A4,'STEP 4'!$S$25:$X$57,4,FALSE)</f>
        <v>0</v>
      </c>
      <c r="N4" s="211">
        <f>VLOOKUP($A4,'STEP 4'!$S$25:$X$57,5,FALSE)</f>
        <v>0</v>
      </c>
      <c r="O4" s="211"/>
      <c r="P4" s="211"/>
      <c r="Q4" s="211"/>
      <c r="R4" s="211">
        <f>VLOOKUP($A4,'STEP 5 - A'!$T$484:$W$516,2,FALSE)</f>
        <v>0</v>
      </c>
      <c r="S4" s="211">
        <f>VLOOKUP($A4,'STEP 5 - A'!$T$484:$W$516,3,FALSE)</f>
        <v>0</v>
      </c>
      <c r="T4" s="211" t="str">
        <f>VLOOKUP($A4,'STEP 5 - A'!$T$484:$W$516,4,FALSE)</f>
        <v>Please Select</v>
      </c>
      <c r="U4" s="215" t="e">
        <f>VLOOKUP(A4,'STEP 5 - B'!$R$274:$AL$306,2,FALSE)</f>
        <v>#N/A</v>
      </c>
      <c r="V4" s="215" t="e">
        <f>VLOOKUP($A4,'STEP 5 - B'!$R$274:$AL$306,3,FALSE)</f>
        <v>#N/A</v>
      </c>
      <c r="W4" s="215" t="e">
        <f>VLOOKUP($A4,'STEP 5 - B'!$R$274:$AL$306,4,FALSE)</f>
        <v>#N/A</v>
      </c>
      <c r="X4" s="215" t="e">
        <f>VLOOKUP($A4,'STEP 5 - B'!$R$274:$AL$306,5,FALSE)</f>
        <v>#N/A</v>
      </c>
      <c r="Y4" s="215" t="e">
        <f>VLOOKUP($A4,'STEP 5 - B'!$R$274:$AL$306,6,FALSE)</f>
        <v>#N/A</v>
      </c>
      <c r="Z4" s="215" t="e">
        <f>VLOOKUP($A4,'STEP 5 - B'!$R$274:$AL$306,7,FALSE)</f>
        <v>#N/A</v>
      </c>
      <c r="AA4" s="215" t="e">
        <f>VLOOKUP($A4,'STEP 5 - B'!$R$274:$AL$306,8,FALSE)</f>
        <v>#N/A</v>
      </c>
      <c r="AB4" s="215" t="e">
        <f>VLOOKUP($A4,'STEP 5 - B'!$R$274:$AL$306,9,FALSE)</f>
        <v>#N/A</v>
      </c>
      <c r="AC4" s="215" t="e">
        <f>VLOOKUP($A4,'STEP 5 - B'!$R$274:$AL$306,10,FALSE)</f>
        <v>#N/A</v>
      </c>
      <c r="AD4" s="215" t="e">
        <f>VLOOKUP($A4,'STEP 5 - B'!$R$274:$AL$306,11,FALSE)</f>
        <v>#N/A</v>
      </c>
      <c r="AE4" s="216">
        <f>VLOOKUP($A4,'STEP 5 - B'!$R$274:$AL$306,12,FALSE)</f>
        <v>0</v>
      </c>
      <c r="AF4" s="216" t="e">
        <f>VLOOKUP($A4,'STEP 5 - B'!$R$274:$AL$306,13,FALSE)</f>
        <v>#N/A</v>
      </c>
      <c r="AG4" s="216" t="e">
        <f>VLOOKUP($A4,'STEP 5 - B'!$R$274:$AL$306,14,FALSE)</f>
        <v>#N/A</v>
      </c>
      <c r="AH4" s="216" t="e">
        <f>VLOOKUP($A4,'STEP 5 - B'!$R$274:$AL$306,15,FALSE)</f>
        <v>#N/A</v>
      </c>
      <c r="AI4" s="216" t="e">
        <f>VLOOKUP($A4,'STEP 5 - B'!$R$274:$AL$306,16,FALSE)</f>
        <v>#N/A</v>
      </c>
      <c r="AJ4" s="216" t="e">
        <f>VLOOKUP($A4,'STEP 5 - B'!$R$274:$AL$306,17,FALSE)</f>
        <v>#N/A</v>
      </c>
      <c r="AK4" s="216">
        <f>VLOOKUP($A4,'STEP 5 - B'!$R$274:$AL$306,18,FALSE)</f>
        <v>0</v>
      </c>
      <c r="AL4" s="216">
        <f>VLOOKUP($A4,'STEP 5 - B'!$R$274:$AL$306,19,FALSE)</f>
        <v>0</v>
      </c>
      <c r="AM4" s="216" t="e">
        <f>VLOOKUP($A4,'STEP 5 - B'!$R$274:$AL$306,20,FALSE)</f>
        <v>#N/A</v>
      </c>
      <c r="AN4" s="216" t="e">
        <f>VLOOKUP($A4,'STEP 5 - B'!$R$274:$AL$306,21,FALSE)</f>
        <v>#N/A</v>
      </c>
      <c r="AO4" s="212"/>
      <c r="AP4" s="212"/>
      <c r="AQ4" s="212"/>
      <c r="AR4" s="212"/>
      <c r="AS4" s="212"/>
      <c r="AT4" s="212"/>
      <c r="AU4" s="212"/>
      <c r="AV4" s="212"/>
      <c r="AW4" s="212"/>
      <c r="AX4" s="212"/>
      <c r="AY4" s="218">
        <f t="shared" ref="AY4:AY35" ca="1" si="7">TODAY()</f>
        <v>42845</v>
      </c>
      <c r="AZ4" s="240">
        <f t="shared" ref="AZ4:AZ35" ca="1" si="8">AY4-H4</f>
        <v>109</v>
      </c>
      <c r="BA4" s="244" t="e">
        <f>(('STEP 5 - B'!H316-M4)/(N4-M4))</f>
        <v>#DIV/0!</v>
      </c>
      <c r="BB4" s="222"/>
      <c r="BC4" s="222"/>
      <c r="BD4" s="212" t="s">
        <v>196</v>
      </c>
      <c r="BE4" s="212" t="str">
        <f t="shared" ref="BE4:BE35" si="9">CONCATENATE(BD4," - ",E4)</f>
        <v>Result 1 - Example: Political frameworks for enhancing adaptive capacity of coastal communities are set up at various levels and instruments for their implementation are available</v>
      </c>
      <c r="BF4" s="243">
        <f t="shared" ref="BF4:BF35" si="10">MAX(BH4:BQ4)</f>
        <v>0</v>
      </c>
      <c r="BG4" s="238"/>
      <c r="BH4" s="242">
        <f t="shared" ref="BH4:BH35" si="11">IF(ISERROR(AE4),$M4,AE4)</f>
        <v>0</v>
      </c>
      <c r="BI4" s="242">
        <f t="shared" si="0"/>
        <v>0</v>
      </c>
      <c r="BJ4" s="242">
        <f t="shared" si="0"/>
        <v>0</v>
      </c>
      <c r="BK4" s="242">
        <f t="shared" si="0"/>
        <v>0</v>
      </c>
      <c r="BL4" s="242">
        <f t="shared" si="0"/>
        <v>0</v>
      </c>
      <c r="BM4" s="242">
        <f t="shared" si="1"/>
        <v>0</v>
      </c>
      <c r="BN4" s="242">
        <f t="shared" si="2"/>
        <v>0</v>
      </c>
      <c r="BO4" s="242">
        <f t="shared" si="3"/>
        <v>0</v>
      </c>
      <c r="BP4" s="242">
        <f t="shared" si="3"/>
        <v>0</v>
      </c>
      <c r="BQ4" s="242">
        <f t="shared" si="4"/>
        <v>0</v>
      </c>
    </row>
    <row r="5" spans="1:69" s="199" customFormat="1" ht="15" customHeight="1" x14ac:dyDescent="0.2">
      <c r="A5" s="211" t="s">
        <v>31</v>
      </c>
      <c r="B5" s="219" t="str">
        <f>'STEP 4'!T27</f>
        <v>please provide a definition of the indicator…</v>
      </c>
      <c r="C5" s="213" t="str">
        <f t="shared" si="5"/>
        <v>I3 - please provide a definition of the indicator…</v>
      </c>
      <c r="D5" s="211" t="s">
        <v>59</v>
      </c>
      <c r="E5" s="212" t="str">
        <f>VLOOKUP(D5,'STEP 3'!$H$323:$S$337,2,FALSE)</f>
        <v>Example: Political frameworks for enhancing adaptive capacity of coastal communities are set up at various levels and instruments for their implementation are available</v>
      </c>
      <c r="F5" s="213" t="str">
        <f>VLOOKUP($D5,'STEP 3'!$H$323:$S$337,6,FALSE)</f>
        <v>Example: Implementation of coastal adaptation instruments</v>
      </c>
      <c r="G5" s="213" t="str">
        <f>VLOOKUP($D5,'STEP 3'!$H$323:$S$337,8,FALSE)</f>
        <v>Building Adaptive Capacity &amp; Adaptation Action</v>
      </c>
      <c r="H5" s="220">
        <f>VLOOKUP($D5,'STEP 3'!$H$323:$S$337,10,FALSE)</f>
        <v>42736</v>
      </c>
      <c r="I5" s="211">
        <f>VLOOKUP($D5,'STEP 3'!$H$323:$S$337,12,FALSE)</f>
        <v>24</v>
      </c>
      <c r="J5" s="220">
        <f t="shared" si="6"/>
        <v>43466</v>
      </c>
      <c r="K5" s="211">
        <f>VLOOKUP($A5,'STEP 4'!$S$25:$X$57,3,FALSE)</f>
        <v>0</v>
      </c>
      <c r="L5" s="211"/>
      <c r="M5" s="211">
        <f>VLOOKUP($A5,'STEP 4'!$S$25:$X$57,4,FALSE)</f>
        <v>0</v>
      </c>
      <c r="N5" s="211">
        <f>VLOOKUP($A5,'STEP 4'!$S$25:$X$57,5,FALSE)</f>
        <v>0</v>
      </c>
      <c r="O5" s="211"/>
      <c r="P5" s="211"/>
      <c r="Q5" s="211"/>
      <c r="R5" s="211">
        <f>VLOOKUP($A5,'STEP 5 - A'!$T$484:$W$516,2,FALSE)</f>
        <v>0</v>
      </c>
      <c r="S5" s="211">
        <f>VLOOKUP($A5,'STEP 5 - A'!$T$484:$W$516,3,FALSE)</f>
        <v>0</v>
      </c>
      <c r="T5" s="211" t="str">
        <f>VLOOKUP($A5,'STEP 5 - A'!$T$484:$W$516,4,FALSE)</f>
        <v>Please Select</v>
      </c>
      <c r="U5" s="215" t="e">
        <f>VLOOKUP(A5,'STEP 5 - B'!$R$274:$AL$306,2,FALSE)</f>
        <v>#N/A</v>
      </c>
      <c r="V5" s="215" t="e">
        <f>VLOOKUP($A5,'STEP 5 - B'!$R$274:$AL$306,3,FALSE)</f>
        <v>#N/A</v>
      </c>
      <c r="W5" s="215" t="e">
        <f>VLOOKUP($A5,'STEP 5 - B'!$R$274:$AL$306,4,FALSE)</f>
        <v>#N/A</v>
      </c>
      <c r="X5" s="215" t="e">
        <f>VLOOKUP($A5,'STEP 5 - B'!$R$274:$AL$306,5,FALSE)</f>
        <v>#N/A</v>
      </c>
      <c r="Y5" s="215" t="e">
        <f>VLOOKUP($A5,'STEP 5 - B'!$R$274:$AL$306,6,FALSE)</f>
        <v>#N/A</v>
      </c>
      <c r="Z5" s="215" t="e">
        <f>VLOOKUP($A5,'STEP 5 - B'!$R$274:$AL$306,7,FALSE)</f>
        <v>#N/A</v>
      </c>
      <c r="AA5" s="215" t="e">
        <f>VLOOKUP($A5,'STEP 5 - B'!$R$274:$AL$306,8,FALSE)</f>
        <v>#N/A</v>
      </c>
      <c r="AB5" s="215" t="e">
        <f>VLOOKUP($A5,'STEP 5 - B'!$R$274:$AL$306,9,FALSE)</f>
        <v>#N/A</v>
      </c>
      <c r="AC5" s="215" t="e">
        <f>VLOOKUP($A5,'STEP 5 - B'!$R$274:$AL$306,10,FALSE)</f>
        <v>#N/A</v>
      </c>
      <c r="AD5" s="215" t="e">
        <f>VLOOKUP($A5,'STEP 5 - B'!$R$274:$AL$306,11,FALSE)</f>
        <v>#N/A</v>
      </c>
      <c r="AE5" s="216">
        <f>VLOOKUP($A5,'STEP 5 - B'!$R$274:$AL$306,12,FALSE)</f>
        <v>0</v>
      </c>
      <c r="AF5" s="216">
        <f>VLOOKUP($A5,'STEP 5 - B'!$R$274:$AL$306,13,FALSE)</f>
        <v>0</v>
      </c>
      <c r="AG5" s="216">
        <f>VLOOKUP($A5,'STEP 5 - B'!$R$274:$AL$306,14,FALSE)</f>
        <v>0</v>
      </c>
      <c r="AH5" s="216">
        <f>VLOOKUP($A5,'STEP 5 - B'!$R$274:$AL$306,15,FALSE)</f>
        <v>0</v>
      </c>
      <c r="AI5" s="216">
        <f>VLOOKUP($A5,'STEP 5 - B'!$R$274:$AL$306,16,FALSE)</f>
        <v>0</v>
      </c>
      <c r="AJ5" s="216" t="e">
        <f>VLOOKUP($A5,'STEP 5 - B'!$R$274:$AL$306,17,FALSE)</f>
        <v>#N/A</v>
      </c>
      <c r="AK5" s="216" t="e">
        <f>VLOOKUP($A5,'STEP 5 - B'!$R$274:$AL$306,18,FALSE)</f>
        <v>#N/A</v>
      </c>
      <c r="AL5" s="216" t="e">
        <f>VLOOKUP($A5,'STEP 5 - B'!$R$274:$AL$306,19,FALSE)</f>
        <v>#N/A</v>
      </c>
      <c r="AM5" s="216" t="e">
        <f>VLOOKUP($A5,'STEP 5 - B'!$R$274:$AL$306,20,FALSE)</f>
        <v>#N/A</v>
      </c>
      <c r="AN5" s="216" t="e">
        <f>VLOOKUP($A5,'STEP 5 - B'!$R$274:$AL$306,21,FALSE)</f>
        <v>#N/A</v>
      </c>
      <c r="AO5" s="212"/>
      <c r="AP5" s="212"/>
      <c r="AQ5" s="212"/>
      <c r="AR5" s="212"/>
      <c r="AS5" s="212"/>
      <c r="AT5" s="212"/>
      <c r="AU5" s="212"/>
      <c r="AV5" s="212"/>
      <c r="AW5" s="212"/>
      <c r="AX5" s="212"/>
      <c r="AY5" s="218">
        <f t="shared" ca="1" si="7"/>
        <v>42845</v>
      </c>
      <c r="AZ5" s="240">
        <f t="shared" ca="1" si="8"/>
        <v>109</v>
      </c>
      <c r="BA5" s="244" t="e">
        <f>(('STEP 5 - B'!H365-M5)/(N5-M5))</f>
        <v>#DIV/0!</v>
      </c>
      <c r="BB5" s="222"/>
      <c r="BC5" s="222"/>
      <c r="BD5" s="212" t="s">
        <v>196</v>
      </c>
      <c r="BE5" s="212" t="str">
        <f t="shared" si="9"/>
        <v>Result 1 - Example: Political frameworks for enhancing adaptive capacity of coastal communities are set up at various levels and instruments for their implementation are available</v>
      </c>
      <c r="BF5" s="243">
        <f t="shared" si="10"/>
        <v>0</v>
      </c>
      <c r="BG5" s="238"/>
      <c r="BH5" s="242">
        <f t="shared" si="11"/>
        <v>0</v>
      </c>
      <c r="BI5" s="242">
        <f t="shared" si="0"/>
        <v>0</v>
      </c>
      <c r="BJ5" s="242">
        <f t="shared" si="0"/>
        <v>0</v>
      </c>
      <c r="BK5" s="242">
        <f t="shared" si="0"/>
        <v>0</v>
      </c>
      <c r="BL5" s="242">
        <f t="shared" si="0"/>
        <v>0</v>
      </c>
      <c r="BM5" s="242">
        <f t="shared" si="1"/>
        <v>0</v>
      </c>
      <c r="BN5" s="242">
        <f t="shared" si="2"/>
        <v>0</v>
      </c>
      <c r="BO5" s="242">
        <f t="shared" si="3"/>
        <v>0</v>
      </c>
      <c r="BP5" s="242">
        <f t="shared" si="3"/>
        <v>0</v>
      </c>
      <c r="BQ5" s="242">
        <f t="shared" si="4"/>
        <v>0</v>
      </c>
    </row>
    <row r="6" spans="1:69" s="199" customFormat="1" ht="15" customHeight="1" x14ac:dyDescent="0.2">
      <c r="A6" s="211" t="s">
        <v>32</v>
      </c>
      <c r="B6" s="219" t="str">
        <f>'STEP 4'!T28</f>
        <v>please provide a definition of the indicator…</v>
      </c>
      <c r="C6" s="213" t="str">
        <f t="shared" si="5"/>
        <v>I4 - please provide a definition of the indicator…</v>
      </c>
      <c r="D6" s="211" t="s">
        <v>59</v>
      </c>
      <c r="E6" s="212" t="str">
        <f>VLOOKUP(D6,'STEP 3'!$H$323:$S$337,2,FALSE)</f>
        <v>Example: Political frameworks for enhancing adaptive capacity of coastal communities are set up at various levels and instruments for their implementation are available</v>
      </c>
      <c r="F6" s="213" t="str">
        <f>VLOOKUP($D6,'STEP 3'!$H$323:$S$337,6,FALSE)</f>
        <v>Example: Implementation of coastal adaptation instruments</v>
      </c>
      <c r="G6" s="213" t="str">
        <f>VLOOKUP($D6,'STEP 3'!$H$323:$S$337,8,FALSE)</f>
        <v>Building Adaptive Capacity &amp; Adaptation Action</v>
      </c>
      <c r="H6" s="220">
        <f>VLOOKUP($D6,'STEP 3'!$H$323:$S$337,10,FALSE)</f>
        <v>42736</v>
      </c>
      <c r="I6" s="211">
        <f>VLOOKUP($D6,'STEP 3'!$H$323:$S$337,12,FALSE)</f>
        <v>24</v>
      </c>
      <c r="J6" s="220">
        <f t="shared" si="6"/>
        <v>43466</v>
      </c>
      <c r="K6" s="211">
        <f>VLOOKUP($A6,'STEP 4'!$S$25:$X$57,3,FALSE)</f>
        <v>0</v>
      </c>
      <c r="L6" s="211"/>
      <c r="M6" s="211">
        <f>VLOOKUP($A6,'STEP 4'!$S$25:$X$57,4,FALSE)</f>
        <v>0</v>
      </c>
      <c r="N6" s="211">
        <f>VLOOKUP($A6,'STEP 4'!$S$25:$X$57,5,FALSE)</f>
        <v>0</v>
      </c>
      <c r="O6" s="211"/>
      <c r="P6" s="211"/>
      <c r="Q6" s="211"/>
      <c r="R6" s="211">
        <f>VLOOKUP($A6,'STEP 5 - A'!$T$484:$W$516,2,FALSE)</f>
        <v>0</v>
      </c>
      <c r="S6" s="211">
        <f>VLOOKUP($A6,'STEP 5 - A'!$T$484:$W$516,3,FALSE)</f>
        <v>0</v>
      </c>
      <c r="T6" s="211" t="str">
        <f>VLOOKUP($A6,'STEP 5 - A'!$T$484:$W$516,4,FALSE)</f>
        <v>Please Select</v>
      </c>
      <c r="U6" s="215" t="e">
        <f>VLOOKUP(A6,'STEP 5 - B'!$R$274:$AL$306,2,FALSE)</f>
        <v>#N/A</v>
      </c>
      <c r="V6" s="215" t="e">
        <f>VLOOKUP($A6,'STEP 5 - B'!$R$274:$AL$306,3,FALSE)</f>
        <v>#N/A</v>
      </c>
      <c r="W6" s="215" t="e">
        <f>VLOOKUP($A6,'STEP 5 - B'!$R$274:$AL$306,4,FALSE)</f>
        <v>#N/A</v>
      </c>
      <c r="X6" s="215" t="e">
        <f>VLOOKUP($A6,'STEP 5 - B'!$R$274:$AL$306,5,FALSE)</f>
        <v>#N/A</v>
      </c>
      <c r="Y6" s="215" t="e">
        <f>VLOOKUP($A6,'STEP 5 - B'!$R$274:$AL$306,6,FALSE)</f>
        <v>#N/A</v>
      </c>
      <c r="Z6" s="215" t="e">
        <f>VLOOKUP($A6,'STEP 5 - B'!$R$274:$AL$306,7,FALSE)</f>
        <v>#N/A</v>
      </c>
      <c r="AA6" s="215" t="e">
        <f>VLOOKUP($A6,'STEP 5 - B'!$R$274:$AL$306,8,FALSE)</f>
        <v>#N/A</v>
      </c>
      <c r="AB6" s="215" t="e">
        <f>VLOOKUP($A6,'STEP 5 - B'!$R$274:$AL$306,9,FALSE)</f>
        <v>#N/A</v>
      </c>
      <c r="AC6" s="215" t="e">
        <f>VLOOKUP($A6,'STEP 5 - B'!$R$274:$AL$306,10,FALSE)</f>
        <v>#N/A</v>
      </c>
      <c r="AD6" s="215" t="e">
        <f>VLOOKUP($A6,'STEP 5 - B'!$R$274:$AL$306,11,FALSE)</f>
        <v>#N/A</v>
      </c>
      <c r="AE6" s="216">
        <f>VLOOKUP($A6,'STEP 5 - B'!$R$274:$AL$306,12,FALSE)</f>
        <v>0</v>
      </c>
      <c r="AF6" s="216">
        <f>VLOOKUP($A6,'STEP 5 - B'!$R$274:$AL$306,13,FALSE)</f>
        <v>0</v>
      </c>
      <c r="AG6" s="216">
        <f>VLOOKUP($A6,'STEP 5 - B'!$R$274:$AL$306,14,FALSE)</f>
        <v>0</v>
      </c>
      <c r="AH6" s="216">
        <f>VLOOKUP($A6,'STEP 5 - B'!$R$274:$AL$306,15,FALSE)</f>
        <v>0</v>
      </c>
      <c r="AI6" s="216" t="e">
        <f>VLOOKUP($A6,'STEP 5 - B'!$R$274:$AL$306,16,FALSE)</f>
        <v>#N/A</v>
      </c>
      <c r="AJ6" s="216">
        <f>VLOOKUP($A6,'STEP 5 - B'!$R$274:$AL$306,17,FALSE)</f>
        <v>0</v>
      </c>
      <c r="AK6" s="216">
        <f>VLOOKUP($A6,'STEP 5 - B'!$R$274:$AL$306,18,FALSE)</f>
        <v>0</v>
      </c>
      <c r="AL6" s="216">
        <f>VLOOKUP($A6,'STEP 5 - B'!$R$274:$AL$306,19,FALSE)</f>
        <v>0</v>
      </c>
      <c r="AM6" s="216" t="e">
        <f>VLOOKUP($A6,'STEP 5 - B'!$R$274:$AL$306,20,FALSE)</f>
        <v>#N/A</v>
      </c>
      <c r="AN6" s="216" t="e">
        <f>VLOOKUP($A6,'STEP 5 - B'!$R$274:$AL$306,21,FALSE)</f>
        <v>#N/A</v>
      </c>
      <c r="AO6" s="212"/>
      <c r="AP6" s="212"/>
      <c r="AQ6" s="212"/>
      <c r="AR6" s="212"/>
      <c r="AS6" s="212"/>
      <c r="AT6" s="212"/>
      <c r="AU6" s="212"/>
      <c r="AV6" s="212"/>
      <c r="AW6" s="212"/>
      <c r="AX6" s="212"/>
      <c r="AY6" s="218">
        <f t="shared" ca="1" si="7"/>
        <v>42845</v>
      </c>
      <c r="AZ6" s="240">
        <f t="shared" ca="1" si="8"/>
        <v>109</v>
      </c>
      <c r="BA6" s="244" t="e">
        <f>(('STEP 5 - B'!H414-M6)/(N6-M6))</f>
        <v>#DIV/0!</v>
      </c>
      <c r="BB6" s="222"/>
      <c r="BC6" s="222"/>
      <c r="BD6" s="212" t="s">
        <v>196</v>
      </c>
      <c r="BE6" s="212" t="str">
        <f t="shared" si="9"/>
        <v>Result 1 - Example: Political frameworks for enhancing adaptive capacity of coastal communities are set up at various levels and instruments for their implementation are available</v>
      </c>
      <c r="BF6" s="243">
        <f t="shared" si="10"/>
        <v>0</v>
      </c>
      <c r="BG6" s="238"/>
      <c r="BH6" s="242">
        <f t="shared" si="11"/>
        <v>0</v>
      </c>
      <c r="BI6" s="242">
        <f t="shared" si="0"/>
        <v>0</v>
      </c>
      <c r="BJ6" s="242">
        <f t="shared" si="0"/>
        <v>0</v>
      </c>
      <c r="BK6" s="242">
        <f t="shared" si="0"/>
        <v>0</v>
      </c>
      <c r="BL6" s="242">
        <f t="shared" si="0"/>
        <v>0</v>
      </c>
      <c r="BM6" s="242">
        <f t="shared" si="1"/>
        <v>0</v>
      </c>
      <c r="BN6" s="242">
        <f t="shared" si="2"/>
        <v>0</v>
      </c>
      <c r="BO6" s="242">
        <f t="shared" si="3"/>
        <v>0</v>
      </c>
      <c r="BP6" s="242">
        <f t="shared" si="3"/>
        <v>0</v>
      </c>
      <c r="BQ6" s="242">
        <f t="shared" si="4"/>
        <v>0</v>
      </c>
    </row>
    <row r="7" spans="1:69" s="199" customFormat="1" ht="15" customHeight="1" x14ac:dyDescent="0.2">
      <c r="A7" s="211" t="s">
        <v>33</v>
      </c>
      <c r="B7" s="219" t="str">
        <f>'STEP 4'!T29</f>
        <v>please provide a definition of the indicator…</v>
      </c>
      <c r="C7" s="213" t="str">
        <f t="shared" si="5"/>
        <v>I5 - please provide a definition of the indicator…</v>
      </c>
      <c r="D7" s="211" t="s">
        <v>59</v>
      </c>
      <c r="E7" s="212" t="str">
        <f>VLOOKUP(D7,'STEP 3'!$H$323:$S$337,2,FALSE)</f>
        <v>Example: Political frameworks for enhancing adaptive capacity of coastal communities are set up at various levels and instruments for their implementation are available</v>
      </c>
      <c r="F7" s="213" t="str">
        <f>VLOOKUP($D7,'STEP 3'!$H$323:$S$337,6,FALSE)</f>
        <v>Example: Implementation of coastal adaptation instruments</v>
      </c>
      <c r="G7" s="213" t="str">
        <f>VLOOKUP($D7,'STEP 3'!$H$323:$S$337,8,FALSE)</f>
        <v>Building Adaptive Capacity &amp; Adaptation Action</v>
      </c>
      <c r="H7" s="220">
        <f>VLOOKUP($D7,'STEP 3'!$H$323:$S$337,10,FALSE)</f>
        <v>42736</v>
      </c>
      <c r="I7" s="211">
        <f>VLOOKUP($D7,'STEP 3'!$H$323:$S$337,12,FALSE)</f>
        <v>24</v>
      </c>
      <c r="J7" s="220">
        <f t="shared" si="6"/>
        <v>43466</v>
      </c>
      <c r="K7" s="211">
        <f>VLOOKUP($A7,'STEP 4'!$S$25:$X$57,3,FALSE)</f>
        <v>0</v>
      </c>
      <c r="L7" s="211"/>
      <c r="M7" s="211">
        <f>VLOOKUP($A7,'STEP 4'!$S$25:$X$57,4,FALSE)</f>
        <v>0</v>
      </c>
      <c r="N7" s="211">
        <f>VLOOKUP($A7,'STEP 4'!$S$25:$X$57,5,FALSE)</f>
        <v>0</v>
      </c>
      <c r="O7" s="211"/>
      <c r="P7" s="211"/>
      <c r="Q7" s="211"/>
      <c r="R7" s="211">
        <f>VLOOKUP($A7,'STEP 5 - A'!$T$484:$W$516,2,FALSE)</f>
        <v>0</v>
      </c>
      <c r="S7" s="211">
        <f>VLOOKUP($A7,'STEP 5 - A'!$T$484:$W$516,3,FALSE)</f>
        <v>0</v>
      </c>
      <c r="T7" s="211" t="str">
        <f>VLOOKUP($A7,'STEP 5 - A'!$T$484:$W$516,4,FALSE)</f>
        <v>Please Select</v>
      </c>
      <c r="U7" s="215" t="e">
        <f>VLOOKUP(A7,'STEP 5 - B'!$R$274:$AL$306,2,FALSE)</f>
        <v>#N/A</v>
      </c>
      <c r="V7" s="215" t="e">
        <f>VLOOKUP($A7,'STEP 5 - B'!$R$274:$AL$306,3,FALSE)</f>
        <v>#N/A</v>
      </c>
      <c r="W7" s="215" t="e">
        <f>VLOOKUP($A7,'STEP 5 - B'!$R$274:$AL$306,4,FALSE)</f>
        <v>#N/A</v>
      </c>
      <c r="X7" s="215" t="e">
        <f>VLOOKUP($A7,'STEP 5 - B'!$R$274:$AL$306,5,FALSE)</f>
        <v>#N/A</v>
      </c>
      <c r="Y7" s="215" t="e">
        <f>VLOOKUP($A7,'STEP 5 - B'!$R$274:$AL$306,6,FALSE)</f>
        <v>#N/A</v>
      </c>
      <c r="Z7" s="215" t="e">
        <f>VLOOKUP($A7,'STEP 5 - B'!$R$274:$AL$306,7,FALSE)</f>
        <v>#N/A</v>
      </c>
      <c r="AA7" s="215" t="e">
        <f>VLOOKUP($A7,'STEP 5 - B'!$R$274:$AL$306,8,FALSE)</f>
        <v>#N/A</v>
      </c>
      <c r="AB7" s="215" t="e">
        <f>VLOOKUP($A7,'STEP 5 - B'!$R$274:$AL$306,9,FALSE)</f>
        <v>#N/A</v>
      </c>
      <c r="AC7" s="215" t="e">
        <f>VLOOKUP($A7,'STEP 5 - B'!$R$274:$AL$306,10,FALSE)</f>
        <v>#N/A</v>
      </c>
      <c r="AD7" s="215" t="e">
        <f>VLOOKUP($A7,'STEP 5 - B'!$R$274:$AL$306,11,FALSE)</f>
        <v>#N/A</v>
      </c>
      <c r="AE7" s="216" t="e">
        <f>VLOOKUP($A7,'STEP 5 - B'!$R$274:$AL$306,12,FALSE)</f>
        <v>#N/A</v>
      </c>
      <c r="AF7" s="216" t="e">
        <f>VLOOKUP($A7,'STEP 5 - B'!$R$274:$AL$306,13,FALSE)</f>
        <v>#N/A</v>
      </c>
      <c r="AG7" s="216" t="e">
        <f>VLOOKUP($A7,'STEP 5 - B'!$R$274:$AL$306,14,FALSE)</f>
        <v>#N/A</v>
      </c>
      <c r="AH7" s="216" t="e">
        <f>VLOOKUP($A7,'STEP 5 - B'!$R$274:$AL$306,15,FALSE)</f>
        <v>#N/A</v>
      </c>
      <c r="AI7" s="216" t="e">
        <f>VLOOKUP($A7,'STEP 5 - B'!$R$274:$AL$306,16,FALSE)</f>
        <v>#N/A</v>
      </c>
      <c r="AJ7" s="216" t="e">
        <f>VLOOKUP($A7,'STEP 5 - B'!$R$274:$AL$306,17,FALSE)</f>
        <v>#N/A</v>
      </c>
      <c r="AK7" s="216" t="e">
        <f>VLOOKUP($A7,'STEP 5 - B'!$R$274:$AL$306,18,FALSE)</f>
        <v>#N/A</v>
      </c>
      <c r="AL7" s="216" t="e">
        <f>VLOOKUP($A7,'STEP 5 - B'!$R$274:$AL$306,19,FALSE)</f>
        <v>#N/A</v>
      </c>
      <c r="AM7" s="216" t="e">
        <f>VLOOKUP($A7,'STEP 5 - B'!$R$274:$AL$306,20,FALSE)</f>
        <v>#N/A</v>
      </c>
      <c r="AN7" s="216" t="e">
        <f>VLOOKUP($A7,'STEP 5 - B'!$R$274:$AL$306,21,FALSE)</f>
        <v>#N/A</v>
      </c>
      <c r="AO7" s="212"/>
      <c r="AP7" s="212"/>
      <c r="AQ7" s="212"/>
      <c r="AR7" s="212"/>
      <c r="AS7" s="212"/>
      <c r="AT7" s="212"/>
      <c r="AU7" s="212"/>
      <c r="AV7" s="212"/>
      <c r="AW7" s="212"/>
      <c r="AX7" s="212"/>
      <c r="AY7" s="218">
        <f t="shared" ca="1" si="7"/>
        <v>42845</v>
      </c>
      <c r="AZ7" s="240">
        <f t="shared" ca="1" si="8"/>
        <v>109</v>
      </c>
      <c r="BA7" s="244" t="e">
        <f>(('STEP 5 - B'!H463-M7)/(N7-M7))</f>
        <v>#DIV/0!</v>
      </c>
      <c r="BB7" s="222"/>
      <c r="BC7" s="222"/>
      <c r="BD7" s="212" t="s">
        <v>196</v>
      </c>
      <c r="BE7" s="212" t="str">
        <f t="shared" si="9"/>
        <v>Result 1 - Example: Political frameworks for enhancing adaptive capacity of coastal communities are set up at various levels and instruments for their implementation are available</v>
      </c>
      <c r="BF7" s="243">
        <f t="shared" si="10"/>
        <v>0</v>
      </c>
      <c r="BG7" s="238"/>
      <c r="BH7" s="242">
        <f t="shared" si="11"/>
        <v>0</v>
      </c>
      <c r="BI7" s="242">
        <f t="shared" si="0"/>
        <v>0</v>
      </c>
      <c r="BJ7" s="242">
        <f t="shared" si="0"/>
        <v>0</v>
      </c>
      <c r="BK7" s="242">
        <f t="shared" si="0"/>
        <v>0</v>
      </c>
      <c r="BL7" s="242">
        <f t="shared" si="0"/>
        <v>0</v>
      </c>
      <c r="BM7" s="242">
        <f t="shared" si="1"/>
        <v>0</v>
      </c>
      <c r="BN7" s="242">
        <f t="shared" si="2"/>
        <v>0</v>
      </c>
      <c r="BO7" s="242">
        <f t="shared" si="3"/>
        <v>0</v>
      </c>
      <c r="BP7" s="242">
        <f t="shared" si="3"/>
        <v>0</v>
      </c>
      <c r="BQ7" s="242">
        <f t="shared" si="4"/>
        <v>0</v>
      </c>
    </row>
    <row r="8" spans="1:69" s="199" customFormat="1" ht="15" customHeight="1" x14ac:dyDescent="0.2">
      <c r="A8" s="211" t="s">
        <v>34</v>
      </c>
      <c r="B8" s="219" t="str">
        <f>'STEP 4'!T30</f>
        <v>please provide a definition of the indicator…</v>
      </c>
      <c r="C8" s="213" t="str">
        <f t="shared" si="5"/>
        <v>I6 - please provide a definition of the indicator…</v>
      </c>
      <c r="D8" s="211" t="s">
        <v>102</v>
      </c>
      <c r="E8" s="212" t="str">
        <f>VLOOKUP(D8,'STEP 3'!$H$323:$S$337,2,FALSE)</f>
        <v>Please describe the intended result…</v>
      </c>
      <c r="F8" s="213" t="str">
        <f>VLOOKUP($D8,'STEP 3'!$H$323:$S$337,6,FALSE)</f>
        <v>Please Select</v>
      </c>
      <c r="G8" s="213" t="str">
        <f>VLOOKUP($D8,'STEP 3'!$H$323:$S$337,8,FALSE)</f>
        <v>Please Select</v>
      </c>
      <c r="H8" s="220" t="str">
        <f>VLOOKUP($D8,'STEP 3'!$H$323:$S$337,10,FALSE)</f>
        <v>(dd.mm.yyyy)</v>
      </c>
      <c r="I8" s="211" t="str">
        <f>VLOOKUP($D8,'STEP 3'!$H$323:$S$337,12,FALSE)</f>
        <v>number of</v>
      </c>
      <c r="J8" s="220" t="e">
        <f t="shared" si="6"/>
        <v>#VALUE!</v>
      </c>
      <c r="K8" s="211">
        <f>VLOOKUP($A8,'STEP 4'!$S$25:$X$57,3,FALSE)</f>
        <v>0</v>
      </c>
      <c r="L8" s="211"/>
      <c r="M8" s="211">
        <f>VLOOKUP($A8,'STEP 4'!$S$25:$X$57,4,FALSE)</f>
        <v>0</v>
      </c>
      <c r="N8" s="211">
        <f>VLOOKUP($A8,'STEP 4'!$S$25:$X$57,5,FALSE)</f>
        <v>0</v>
      </c>
      <c r="O8" s="211"/>
      <c r="P8" s="211"/>
      <c r="Q8" s="211"/>
      <c r="R8" s="211">
        <f>VLOOKUP($A8,'STEP 5 - A'!$T$484:$W$516,2,FALSE)</f>
        <v>0</v>
      </c>
      <c r="S8" s="211">
        <f>VLOOKUP($A8,'STEP 5 - A'!$T$484:$W$516,3,FALSE)</f>
        <v>0</v>
      </c>
      <c r="T8" s="211" t="str">
        <f>VLOOKUP($A8,'STEP 5 - A'!$T$484:$W$516,4,FALSE)</f>
        <v>Please Select</v>
      </c>
      <c r="U8" s="215" t="e">
        <f>VLOOKUP(A8,'STEP 5 - B'!$R$274:$AL$306,2,FALSE)</f>
        <v>#N/A</v>
      </c>
      <c r="V8" s="215" t="e">
        <f>VLOOKUP($A8,'STEP 5 - B'!$R$274:$AL$306,3,FALSE)</f>
        <v>#N/A</v>
      </c>
      <c r="W8" s="215" t="e">
        <f>VLOOKUP($A8,'STEP 5 - B'!$R$274:$AL$306,4,FALSE)</f>
        <v>#N/A</v>
      </c>
      <c r="X8" s="215" t="e">
        <f>VLOOKUP($A8,'STEP 5 - B'!$R$274:$AL$306,5,FALSE)</f>
        <v>#N/A</v>
      </c>
      <c r="Y8" s="215" t="e">
        <f>VLOOKUP($A8,'STEP 5 - B'!$R$274:$AL$306,6,FALSE)</f>
        <v>#N/A</v>
      </c>
      <c r="Z8" s="215" t="e">
        <f>VLOOKUP($A8,'STEP 5 - B'!$R$274:$AL$306,7,FALSE)</f>
        <v>#N/A</v>
      </c>
      <c r="AA8" s="215" t="e">
        <f>VLOOKUP($A8,'STEP 5 - B'!$R$274:$AL$306,8,FALSE)</f>
        <v>#N/A</v>
      </c>
      <c r="AB8" s="215" t="e">
        <f>VLOOKUP($A8,'STEP 5 - B'!$R$274:$AL$306,9,FALSE)</f>
        <v>#N/A</v>
      </c>
      <c r="AC8" s="215" t="e">
        <f>VLOOKUP($A8,'STEP 5 - B'!$R$274:$AL$306,10,FALSE)</f>
        <v>#N/A</v>
      </c>
      <c r="AD8" s="215" t="e">
        <f>VLOOKUP($A8,'STEP 5 - B'!$R$274:$AL$306,11,FALSE)</f>
        <v>#N/A</v>
      </c>
      <c r="AE8" s="216" t="e">
        <f>VLOOKUP($A8,'STEP 5 - B'!$R$274:$AL$306,12,FALSE)</f>
        <v>#N/A</v>
      </c>
      <c r="AF8" s="216" t="e">
        <f>VLOOKUP($A8,'STEP 5 - B'!$R$274:$AL$306,13,FALSE)</f>
        <v>#N/A</v>
      </c>
      <c r="AG8" s="216" t="e">
        <f>VLOOKUP($A8,'STEP 5 - B'!$R$274:$AL$306,14,FALSE)</f>
        <v>#N/A</v>
      </c>
      <c r="AH8" s="216" t="e">
        <f>VLOOKUP($A8,'STEP 5 - B'!$R$274:$AL$306,15,FALSE)</f>
        <v>#N/A</v>
      </c>
      <c r="AI8" s="216" t="e">
        <f>VLOOKUP($A8,'STEP 5 - B'!$R$274:$AL$306,16,FALSE)</f>
        <v>#N/A</v>
      </c>
      <c r="AJ8" s="216" t="e">
        <f>VLOOKUP($A8,'STEP 5 - B'!$R$274:$AL$306,17,FALSE)</f>
        <v>#N/A</v>
      </c>
      <c r="AK8" s="216" t="e">
        <f>VLOOKUP($A8,'STEP 5 - B'!$R$274:$AL$306,18,FALSE)</f>
        <v>#N/A</v>
      </c>
      <c r="AL8" s="216" t="e">
        <f>VLOOKUP($A8,'STEP 5 - B'!$R$274:$AL$306,19,FALSE)</f>
        <v>#N/A</v>
      </c>
      <c r="AM8" s="216" t="e">
        <f>VLOOKUP($A8,'STEP 5 - B'!$R$274:$AL$306,20,FALSE)</f>
        <v>#N/A</v>
      </c>
      <c r="AN8" s="216" t="e">
        <f>VLOOKUP($A8,'STEP 5 - B'!$R$274:$AL$306,21,FALSE)</f>
        <v>#N/A</v>
      </c>
      <c r="AO8" s="212"/>
      <c r="AP8" s="212"/>
      <c r="AQ8" s="212"/>
      <c r="AR8" s="212"/>
      <c r="AS8" s="212"/>
      <c r="AT8" s="212"/>
      <c r="AU8" s="212"/>
      <c r="AV8" s="212"/>
      <c r="AW8" s="212"/>
      <c r="AX8" s="212"/>
      <c r="AY8" s="218">
        <f t="shared" ca="1" si="7"/>
        <v>42845</v>
      </c>
      <c r="AZ8" s="240" t="e">
        <f t="shared" ca="1" si="8"/>
        <v>#VALUE!</v>
      </c>
      <c r="BA8" s="244" t="e">
        <f>(('STEP 5 - B'!H512-M8)/(N8-M8))</f>
        <v>#DIV/0!</v>
      </c>
      <c r="BB8" s="222"/>
      <c r="BC8" s="222"/>
      <c r="BD8" s="224" t="s">
        <v>199</v>
      </c>
      <c r="BE8" s="212" t="str">
        <f t="shared" si="9"/>
        <v>Result 2 - Please describe the intended result…</v>
      </c>
      <c r="BF8" s="243">
        <f t="shared" si="10"/>
        <v>0</v>
      </c>
      <c r="BG8" s="238"/>
      <c r="BH8" s="242">
        <f t="shared" si="11"/>
        <v>0</v>
      </c>
      <c r="BI8" s="242">
        <f t="shared" si="0"/>
        <v>0</v>
      </c>
      <c r="BJ8" s="242">
        <f t="shared" si="0"/>
        <v>0</v>
      </c>
      <c r="BK8" s="242">
        <f t="shared" si="0"/>
        <v>0</v>
      </c>
      <c r="BL8" s="242">
        <f t="shared" si="0"/>
        <v>0</v>
      </c>
      <c r="BM8" s="242">
        <f t="shared" si="1"/>
        <v>0</v>
      </c>
      <c r="BN8" s="242">
        <f t="shared" si="2"/>
        <v>0</v>
      </c>
      <c r="BO8" s="242">
        <f t="shared" si="3"/>
        <v>0</v>
      </c>
      <c r="BP8" s="242">
        <f t="shared" si="3"/>
        <v>0</v>
      </c>
      <c r="BQ8" s="242">
        <f t="shared" si="4"/>
        <v>0</v>
      </c>
    </row>
    <row r="9" spans="1:69" s="199" customFormat="1" ht="15" customHeight="1" x14ac:dyDescent="0.2">
      <c r="A9" s="211" t="s">
        <v>35</v>
      </c>
      <c r="B9" s="219" t="str">
        <f>'STEP 4'!T31</f>
        <v>please provide a definition of the indicator…</v>
      </c>
      <c r="C9" s="213" t="str">
        <f t="shared" si="5"/>
        <v>I7 - please provide a definition of the indicator…</v>
      </c>
      <c r="D9" s="221" t="s">
        <v>102</v>
      </c>
      <c r="E9" s="212" t="str">
        <f>VLOOKUP(D9,'STEP 3'!$H$323:$S$337,2,FALSE)</f>
        <v>Please describe the intended result…</v>
      </c>
      <c r="F9" s="213" t="str">
        <f>VLOOKUP($D9,'STEP 3'!$H$323:$S$337,6,FALSE)</f>
        <v>Please Select</v>
      </c>
      <c r="G9" s="213" t="str">
        <f>VLOOKUP($D9,'STEP 3'!$H$323:$S$337,8,FALSE)</f>
        <v>Please Select</v>
      </c>
      <c r="H9" s="220" t="str">
        <f>VLOOKUP($D9,'STEP 3'!$H$323:$S$337,10,FALSE)</f>
        <v>(dd.mm.yyyy)</v>
      </c>
      <c r="I9" s="211" t="str">
        <f>VLOOKUP($D9,'STEP 3'!$H$323:$S$337,12,FALSE)</f>
        <v>number of</v>
      </c>
      <c r="J9" s="220" t="e">
        <f t="shared" si="6"/>
        <v>#VALUE!</v>
      </c>
      <c r="K9" s="211">
        <f>VLOOKUP($A9,'STEP 4'!$S$25:$X$57,3,FALSE)</f>
        <v>0</v>
      </c>
      <c r="L9" s="211"/>
      <c r="M9" s="211">
        <f>VLOOKUP($A9,'STEP 4'!$S$25:$X$57,4,FALSE)</f>
        <v>0</v>
      </c>
      <c r="N9" s="211">
        <f>VLOOKUP($A9,'STEP 4'!$S$25:$X$57,5,FALSE)</f>
        <v>0</v>
      </c>
      <c r="O9" s="211"/>
      <c r="P9" s="211"/>
      <c r="Q9" s="211"/>
      <c r="R9" s="211">
        <f>VLOOKUP($A9,'STEP 5 - A'!$T$484:$W$516,2,FALSE)</f>
        <v>0</v>
      </c>
      <c r="S9" s="211">
        <f>VLOOKUP($A9,'STEP 5 - A'!$T$484:$W$516,3,FALSE)</f>
        <v>0</v>
      </c>
      <c r="T9" s="211" t="str">
        <f>VLOOKUP($A9,'STEP 5 - A'!$T$484:$W$516,4,FALSE)</f>
        <v>Please Select</v>
      </c>
      <c r="U9" s="215" t="e">
        <f>VLOOKUP(A9,'STEP 5 - B'!$R$274:$AL$306,2,FALSE)</f>
        <v>#N/A</v>
      </c>
      <c r="V9" s="215" t="e">
        <f>VLOOKUP($A9,'STEP 5 - B'!$R$274:$AL$306,3,FALSE)</f>
        <v>#N/A</v>
      </c>
      <c r="W9" s="215" t="e">
        <f>VLOOKUP($A9,'STEP 5 - B'!$R$274:$AL$306,4,FALSE)</f>
        <v>#N/A</v>
      </c>
      <c r="X9" s="215" t="e">
        <f>VLOOKUP($A9,'STEP 5 - B'!$R$274:$AL$306,5,FALSE)</f>
        <v>#N/A</v>
      </c>
      <c r="Y9" s="215" t="e">
        <f>VLOOKUP($A9,'STEP 5 - B'!$R$274:$AL$306,6,FALSE)</f>
        <v>#N/A</v>
      </c>
      <c r="Z9" s="215" t="e">
        <f>VLOOKUP($A9,'STEP 5 - B'!$R$274:$AL$306,7,FALSE)</f>
        <v>#N/A</v>
      </c>
      <c r="AA9" s="215" t="e">
        <f>VLOOKUP($A9,'STEP 5 - B'!$R$274:$AL$306,8,FALSE)</f>
        <v>#N/A</v>
      </c>
      <c r="AB9" s="215" t="e">
        <f>VLOOKUP($A9,'STEP 5 - B'!$R$274:$AL$306,9,FALSE)</f>
        <v>#N/A</v>
      </c>
      <c r="AC9" s="215" t="e">
        <f>VLOOKUP($A9,'STEP 5 - B'!$R$274:$AL$306,10,FALSE)</f>
        <v>#N/A</v>
      </c>
      <c r="AD9" s="215" t="e">
        <f>VLOOKUP($A9,'STEP 5 - B'!$R$274:$AL$306,11,FALSE)</f>
        <v>#N/A</v>
      </c>
      <c r="AE9" s="216" t="e">
        <f>VLOOKUP($A9,'STEP 5 - B'!$R$274:$AL$306,12,FALSE)</f>
        <v>#N/A</v>
      </c>
      <c r="AF9" s="216" t="e">
        <f>VLOOKUP($A9,'STEP 5 - B'!$R$274:$AL$306,13,FALSE)</f>
        <v>#N/A</v>
      </c>
      <c r="AG9" s="216" t="e">
        <f>VLOOKUP($A9,'STEP 5 - B'!$R$274:$AL$306,14,FALSE)</f>
        <v>#N/A</v>
      </c>
      <c r="AH9" s="216" t="e">
        <f>VLOOKUP($A9,'STEP 5 - B'!$R$274:$AL$306,15,FALSE)</f>
        <v>#N/A</v>
      </c>
      <c r="AI9" s="216" t="e">
        <f>VLOOKUP($A9,'STEP 5 - B'!$R$274:$AL$306,16,FALSE)</f>
        <v>#N/A</v>
      </c>
      <c r="AJ9" s="216" t="e">
        <f>VLOOKUP($A9,'STEP 5 - B'!$R$274:$AL$306,17,FALSE)</f>
        <v>#N/A</v>
      </c>
      <c r="AK9" s="216" t="e">
        <f>VLOOKUP($A9,'STEP 5 - B'!$R$274:$AL$306,18,FALSE)</f>
        <v>#N/A</v>
      </c>
      <c r="AL9" s="216" t="e">
        <f>VLOOKUP($A9,'STEP 5 - B'!$R$274:$AL$306,19,FALSE)</f>
        <v>#N/A</v>
      </c>
      <c r="AM9" s="216" t="e">
        <f>VLOOKUP($A9,'STEP 5 - B'!$R$274:$AL$306,20,FALSE)</f>
        <v>#N/A</v>
      </c>
      <c r="AN9" s="216" t="e">
        <f>VLOOKUP($A9,'STEP 5 - B'!$R$274:$AL$306,21,FALSE)</f>
        <v>#N/A</v>
      </c>
      <c r="AO9" s="212"/>
      <c r="AP9" s="212"/>
      <c r="AQ9" s="212"/>
      <c r="AR9" s="212"/>
      <c r="AS9" s="212"/>
      <c r="AT9" s="212"/>
      <c r="AU9" s="212"/>
      <c r="AV9" s="212"/>
      <c r="AW9" s="212"/>
      <c r="AX9" s="212"/>
      <c r="AY9" s="218">
        <f t="shared" ca="1" si="7"/>
        <v>42845</v>
      </c>
      <c r="AZ9" s="240" t="e">
        <f t="shared" ca="1" si="8"/>
        <v>#VALUE!</v>
      </c>
      <c r="BA9" s="244" t="e">
        <f>(('STEP 5 - B'!H561-M9)/(N9-M9))</f>
        <v>#DIV/0!</v>
      </c>
      <c r="BB9" s="222"/>
      <c r="BC9" s="222"/>
      <c r="BD9" s="224" t="s">
        <v>199</v>
      </c>
      <c r="BE9" s="212" t="str">
        <f t="shared" si="9"/>
        <v>Result 2 - Please describe the intended result…</v>
      </c>
      <c r="BF9" s="243">
        <f t="shared" si="10"/>
        <v>0</v>
      </c>
      <c r="BG9" s="238"/>
      <c r="BH9" s="242">
        <f t="shared" si="11"/>
        <v>0</v>
      </c>
      <c r="BI9" s="242">
        <f t="shared" si="0"/>
        <v>0</v>
      </c>
      <c r="BJ9" s="242">
        <f t="shared" si="0"/>
        <v>0</v>
      </c>
      <c r="BK9" s="242">
        <f t="shared" si="0"/>
        <v>0</v>
      </c>
      <c r="BL9" s="242">
        <f t="shared" si="0"/>
        <v>0</v>
      </c>
      <c r="BM9" s="242">
        <f t="shared" si="1"/>
        <v>0</v>
      </c>
      <c r="BN9" s="242">
        <f t="shared" si="2"/>
        <v>0</v>
      </c>
      <c r="BO9" s="242">
        <f t="shared" si="3"/>
        <v>0</v>
      </c>
      <c r="BP9" s="242">
        <f t="shared" si="3"/>
        <v>0</v>
      </c>
      <c r="BQ9" s="242">
        <f t="shared" si="4"/>
        <v>0</v>
      </c>
    </row>
    <row r="10" spans="1:69" s="199" customFormat="1" ht="15" customHeight="1" x14ac:dyDescent="0.2">
      <c r="A10" s="211" t="s">
        <v>36</v>
      </c>
      <c r="B10" s="219" t="str">
        <f>'STEP 4'!T32</f>
        <v>please provide a definition of the indicator…</v>
      </c>
      <c r="C10" s="213" t="str">
        <f t="shared" si="5"/>
        <v>I8 - please provide a definition of the indicator…</v>
      </c>
      <c r="D10" s="221" t="s">
        <v>111</v>
      </c>
      <c r="E10" s="212" t="str">
        <f>VLOOKUP(D10,'STEP 3'!$H$323:$S$337,2,FALSE)</f>
        <v>Please describe the intended result…</v>
      </c>
      <c r="F10" s="213" t="str">
        <f>VLOOKUP($D10,'STEP 3'!$H$323:$S$337,6,FALSE)</f>
        <v>Please Select</v>
      </c>
      <c r="G10" s="213" t="str">
        <f>VLOOKUP($D10,'STEP 3'!$H$323:$S$337,8,FALSE)</f>
        <v>Please Select</v>
      </c>
      <c r="H10" s="220" t="str">
        <f>VLOOKUP($D10,'STEP 3'!$H$323:$S$337,10,FALSE)</f>
        <v>(dd.mm.yyyy)</v>
      </c>
      <c r="I10" s="211" t="str">
        <f>VLOOKUP($D10,'STEP 3'!$H$323:$S$337,12,FALSE)</f>
        <v>number of</v>
      </c>
      <c r="J10" s="220" t="e">
        <f t="shared" si="6"/>
        <v>#VALUE!</v>
      </c>
      <c r="K10" s="211">
        <f>VLOOKUP($A10,'STEP 4'!$S$25:$X$57,3,FALSE)</f>
        <v>0</v>
      </c>
      <c r="L10" s="211"/>
      <c r="M10" s="211">
        <f>VLOOKUP($A10,'STEP 4'!$S$25:$X$57,4,FALSE)</f>
        <v>0</v>
      </c>
      <c r="N10" s="211">
        <f>VLOOKUP($A10,'STEP 4'!$S$25:$X$57,5,FALSE)</f>
        <v>0</v>
      </c>
      <c r="O10" s="211"/>
      <c r="P10" s="211"/>
      <c r="Q10" s="211"/>
      <c r="R10" s="211">
        <f>VLOOKUP($A10,'STEP 5 - A'!$T$484:$W$516,2,FALSE)</f>
        <v>0</v>
      </c>
      <c r="S10" s="211">
        <f>VLOOKUP($A10,'STEP 5 - A'!$T$484:$W$516,3,FALSE)</f>
        <v>0</v>
      </c>
      <c r="T10" s="211" t="str">
        <f>VLOOKUP($A10,'STEP 5 - A'!$T$484:$W$516,4,FALSE)</f>
        <v>Please Select</v>
      </c>
      <c r="U10" s="215" t="e">
        <f>VLOOKUP(A10,'STEP 5 - B'!$R$274:$AL$306,2,FALSE)</f>
        <v>#N/A</v>
      </c>
      <c r="V10" s="215" t="e">
        <f>VLOOKUP($A10,'STEP 5 - B'!$R$274:$AL$306,3,FALSE)</f>
        <v>#N/A</v>
      </c>
      <c r="W10" s="215" t="e">
        <f>VLOOKUP($A10,'STEP 5 - B'!$R$274:$AL$306,4,FALSE)</f>
        <v>#N/A</v>
      </c>
      <c r="X10" s="215" t="e">
        <f>VLOOKUP($A10,'STEP 5 - B'!$R$274:$AL$306,5,FALSE)</f>
        <v>#N/A</v>
      </c>
      <c r="Y10" s="215" t="e">
        <f>VLOOKUP($A10,'STEP 5 - B'!$R$274:$AL$306,6,FALSE)</f>
        <v>#N/A</v>
      </c>
      <c r="Z10" s="215" t="e">
        <f>VLOOKUP($A10,'STEP 5 - B'!$R$274:$AL$306,7,FALSE)</f>
        <v>#N/A</v>
      </c>
      <c r="AA10" s="215" t="e">
        <f>VLOOKUP($A10,'STEP 5 - B'!$R$274:$AL$306,8,FALSE)</f>
        <v>#N/A</v>
      </c>
      <c r="AB10" s="215" t="e">
        <f>VLOOKUP($A10,'STEP 5 - B'!$R$274:$AL$306,9,FALSE)</f>
        <v>#N/A</v>
      </c>
      <c r="AC10" s="215" t="e">
        <f>VLOOKUP($A10,'STEP 5 - B'!$R$274:$AL$306,10,FALSE)</f>
        <v>#N/A</v>
      </c>
      <c r="AD10" s="215" t="e">
        <f>VLOOKUP($A10,'STEP 5 - B'!$R$274:$AL$306,11,FALSE)</f>
        <v>#N/A</v>
      </c>
      <c r="AE10" s="216" t="e">
        <f>VLOOKUP($A10,'STEP 5 - B'!$R$274:$AL$306,12,FALSE)</f>
        <v>#N/A</v>
      </c>
      <c r="AF10" s="216" t="e">
        <f>VLOOKUP($A10,'STEP 5 - B'!$R$274:$AL$306,13,FALSE)</f>
        <v>#N/A</v>
      </c>
      <c r="AG10" s="216" t="e">
        <f>VLOOKUP($A10,'STEP 5 - B'!$R$274:$AL$306,14,FALSE)</f>
        <v>#N/A</v>
      </c>
      <c r="AH10" s="216" t="e">
        <f>VLOOKUP($A10,'STEP 5 - B'!$R$274:$AL$306,15,FALSE)</f>
        <v>#N/A</v>
      </c>
      <c r="AI10" s="216" t="e">
        <f>VLOOKUP($A10,'STEP 5 - B'!$R$274:$AL$306,16,FALSE)</f>
        <v>#N/A</v>
      </c>
      <c r="AJ10" s="216" t="e">
        <f>VLOOKUP($A10,'STEP 5 - B'!$R$274:$AL$306,17,FALSE)</f>
        <v>#N/A</v>
      </c>
      <c r="AK10" s="216" t="e">
        <f>VLOOKUP($A10,'STEP 5 - B'!$R$274:$AL$306,18,FALSE)</f>
        <v>#N/A</v>
      </c>
      <c r="AL10" s="216" t="e">
        <f>VLOOKUP($A10,'STEP 5 - B'!$R$274:$AL$306,19,FALSE)</f>
        <v>#N/A</v>
      </c>
      <c r="AM10" s="216" t="e">
        <f>VLOOKUP($A10,'STEP 5 - B'!$R$274:$AL$306,20,FALSE)</f>
        <v>#N/A</v>
      </c>
      <c r="AN10" s="216" t="e">
        <f>VLOOKUP($A10,'STEP 5 - B'!$R$274:$AL$306,21,FALSE)</f>
        <v>#N/A</v>
      </c>
      <c r="AO10" s="212"/>
      <c r="AP10" s="212"/>
      <c r="AQ10" s="212"/>
      <c r="AR10" s="212"/>
      <c r="AS10" s="212"/>
      <c r="AT10" s="212"/>
      <c r="AU10" s="212"/>
      <c r="AV10" s="212"/>
      <c r="AW10" s="212"/>
      <c r="AX10" s="212"/>
      <c r="AY10" s="218">
        <f t="shared" ca="1" si="7"/>
        <v>42845</v>
      </c>
      <c r="AZ10" s="240" t="e">
        <f t="shared" ca="1" si="8"/>
        <v>#VALUE!</v>
      </c>
      <c r="BA10" s="244" t="e">
        <f>(('STEP 5 - B'!H610-M10)/(N10-M10))</f>
        <v>#DIV/0!</v>
      </c>
      <c r="BB10" s="222"/>
      <c r="BC10" s="222"/>
      <c r="BD10" s="224" t="s">
        <v>200</v>
      </c>
      <c r="BE10" s="212" t="str">
        <f t="shared" si="9"/>
        <v>Result 3 - Please describe the intended result…</v>
      </c>
      <c r="BF10" s="243">
        <f t="shared" si="10"/>
        <v>0</v>
      </c>
      <c r="BG10" s="238"/>
      <c r="BH10" s="242">
        <f t="shared" si="11"/>
        <v>0</v>
      </c>
      <c r="BI10" s="242">
        <f t="shared" si="0"/>
        <v>0</v>
      </c>
      <c r="BJ10" s="242">
        <f t="shared" si="0"/>
        <v>0</v>
      </c>
      <c r="BK10" s="242">
        <f t="shared" si="0"/>
        <v>0</v>
      </c>
      <c r="BL10" s="242">
        <f t="shared" si="0"/>
        <v>0</v>
      </c>
      <c r="BM10" s="242">
        <f t="shared" si="1"/>
        <v>0</v>
      </c>
      <c r="BN10" s="242">
        <f t="shared" si="2"/>
        <v>0</v>
      </c>
      <c r="BO10" s="242">
        <f t="shared" si="3"/>
        <v>0</v>
      </c>
      <c r="BP10" s="242">
        <f t="shared" si="3"/>
        <v>0</v>
      </c>
      <c r="BQ10" s="242">
        <f t="shared" si="4"/>
        <v>0</v>
      </c>
    </row>
    <row r="11" spans="1:69" s="199" customFormat="1" ht="15" customHeight="1" x14ac:dyDescent="0.2">
      <c r="A11" s="211" t="s">
        <v>37</v>
      </c>
      <c r="B11" s="219" t="str">
        <f>'STEP 4'!T33</f>
        <v>please provide a definition of the indicator…</v>
      </c>
      <c r="C11" s="213" t="str">
        <f t="shared" si="5"/>
        <v>I9 - please provide a definition of the indicator…</v>
      </c>
      <c r="D11" s="221" t="s">
        <v>111</v>
      </c>
      <c r="E11" s="212" t="str">
        <f>VLOOKUP(D11,'STEP 3'!$H$323:$S$337,2,FALSE)</f>
        <v>Please describe the intended result…</v>
      </c>
      <c r="F11" s="213" t="str">
        <f>VLOOKUP($D11,'STEP 3'!$H$323:$S$337,6,FALSE)</f>
        <v>Please Select</v>
      </c>
      <c r="G11" s="213" t="str">
        <f>VLOOKUP($D11,'STEP 3'!$H$323:$S$337,8,FALSE)</f>
        <v>Please Select</v>
      </c>
      <c r="H11" s="220" t="str">
        <f>VLOOKUP($D11,'STEP 3'!$H$323:$S$337,10,FALSE)</f>
        <v>(dd.mm.yyyy)</v>
      </c>
      <c r="I11" s="211" t="str">
        <f>VLOOKUP($D11,'STEP 3'!$H$323:$S$337,12,FALSE)</f>
        <v>number of</v>
      </c>
      <c r="J11" s="220" t="e">
        <f t="shared" si="6"/>
        <v>#VALUE!</v>
      </c>
      <c r="K11" s="211">
        <f>VLOOKUP($A11,'STEP 4'!$S$25:$X$57,3,FALSE)</f>
        <v>0</v>
      </c>
      <c r="L11" s="211"/>
      <c r="M11" s="211">
        <f>VLOOKUP($A11,'STEP 4'!$S$25:$X$57,4,FALSE)</f>
        <v>0</v>
      </c>
      <c r="N11" s="211">
        <f>VLOOKUP($A11,'STEP 4'!$S$25:$X$57,5,FALSE)</f>
        <v>0</v>
      </c>
      <c r="O11" s="211"/>
      <c r="P11" s="211"/>
      <c r="Q11" s="211"/>
      <c r="R11" s="211">
        <f>VLOOKUP($A11,'STEP 5 - A'!$T$484:$W$516,2,FALSE)</f>
        <v>0</v>
      </c>
      <c r="S11" s="211">
        <f>VLOOKUP($A11,'STEP 5 - A'!$T$484:$W$516,3,FALSE)</f>
        <v>0</v>
      </c>
      <c r="T11" s="211" t="str">
        <f>VLOOKUP($A11,'STEP 5 - A'!$T$484:$W$516,4,FALSE)</f>
        <v>Please Select</v>
      </c>
      <c r="U11" s="215" t="e">
        <f>VLOOKUP(A11,'STEP 5 - B'!$R$274:$AL$306,2,FALSE)</f>
        <v>#N/A</v>
      </c>
      <c r="V11" s="215" t="e">
        <f>VLOOKUP($A11,'STEP 5 - B'!$R$274:$AL$306,3,FALSE)</f>
        <v>#N/A</v>
      </c>
      <c r="W11" s="215" t="e">
        <f>VLOOKUP($A11,'STEP 5 - B'!$R$274:$AL$306,4,FALSE)</f>
        <v>#N/A</v>
      </c>
      <c r="X11" s="215" t="e">
        <f>VLOOKUP($A11,'STEP 5 - B'!$R$274:$AL$306,5,FALSE)</f>
        <v>#N/A</v>
      </c>
      <c r="Y11" s="215" t="e">
        <f>VLOOKUP($A11,'STEP 5 - B'!$R$274:$AL$306,6,FALSE)</f>
        <v>#N/A</v>
      </c>
      <c r="Z11" s="215" t="e">
        <f>VLOOKUP($A11,'STEP 5 - B'!$R$274:$AL$306,7,FALSE)</f>
        <v>#N/A</v>
      </c>
      <c r="AA11" s="215" t="e">
        <f>VLOOKUP($A11,'STEP 5 - B'!$R$274:$AL$306,8,FALSE)</f>
        <v>#N/A</v>
      </c>
      <c r="AB11" s="215" t="e">
        <f>VLOOKUP($A11,'STEP 5 - B'!$R$274:$AL$306,9,FALSE)</f>
        <v>#N/A</v>
      </c>
      <c r="AC11" s="215" t="e">
        <f>VLOOKUP($A11,'STEP 5 - B'!$R$274:$AL$306,10,FALSE)</f>
        <v>#N/A</v>
      </c>
      <c r="AD11" s="215" t="e">
        <f>VLOOKUP($A11,'STEP 5 - B'!$R$274:$AL$306,11,FALSE)</f>
        <v>#N/A</v>
      </c>
      <c r="AE11" s="216" t="e">
        <f>VLOOKUP($A11,'STEP 5 - B'!$R$274:$AL$306,12,FALSE)</f>
        <v>#N/A</v>
      </c>
      <c r="AF11" s="216" t="e">
        <f>VLOOKUP($A11,'STEP 5 - B'!$R$274:$AL$306,13,FALSE)</f>
        <v>#N/A</v>
      </c>
      <c r="AG11" s="216" t="e">
        <f>VLOOKUP($A11,'STEP 5 - B'!$R$274:$AL$306,14,FALSE)</f>
        <v>#N/A</v>
      </c>
      <c r="AH11" s="216" t="e">
        <f>VLOOKUP($A11,'STEP 5 - B'!$R$274:$AL$306,15,FALSE)</f>
        <v>#N/A</v>
      </c>
      <c r="AI11" s="216" t="e">
        <f>VLOOKUP($A11,'STEP 5 - B'!$R$274:$AL$306,16,FALSE)</f>
        <v>#N/A</v>
      </c>
      <c r="AJ11" s="216" t="e">
        <f>VLOOKUP($A11,'STEP 5 - B'!$R$274:$AL$306,17,FALSE)</f>
        <v>#N/A</v>
      </c>
      <c r="AK11" s="216" t="e">
        <f>VLOOKUP($A11,'STEP 5 - B'!$R$274:$AL$306,18,FALSE)</f>
        <v>#N/A</v>
      </c>
      <c r="AL11" s="216" t="e">
        <f>VLOOKUP($A11,'STEP 5 - B'!$R$274:$AL$306,19,FALSE)</f>
        <v>#N/A</v>
      </c>
      <c r="AM11" s="216" t="e">
        <f>VLOOKUP($A11,'STEP 5 - B'!$R$274:$AL$306,20,FALSE)</f>
        <v>#N/A</v>
      </c>
      <c r="AN11" s="216" t="e">
        <f>VLOOKUP($A11,'STEP 5 - B'!$R$274:$AL$306,21,FALSE)</f>
        <v>#N/A</v>
      </c>
      <c r="AO11" s="212"/>
      <c r="AP11" s="212"/>
      <c r="AQ11" s="212"/>
      <c r="AR11" s="212"/>
      <c r="AS11" s="212"/>
      <c r="AT11" s="212"/>
      <c r="AU11" s="212"/>
      <c r="AV11" s="212"/>
      <c r="AW11" s="212"/>
      <c r="AX11" s="212"/>
      <c r="AY11" s="218">
        <f t="shared" ca="1" si="7"/>
        <v>42845</v>
      </c>
      <c r="AZ11" s="240" t="e">
        <f t="shared" ca="1" si="8"/>
        <v>#VALUE!</v>
      </c>
      <c r="BA11" s="244" t="e">
        <f>(('STEP 5 - B'!H659-M11)/(N11-M11))</f>
        <v>#DIV/0!</v>
      </c>
      <c r="BB11" s="222"/>
      <c r="BC11" s="222"/>
      <c r="BD11" s="224" t="s">
        <v>200</v>
      </c>
      <c r="BE11" s="212" t="str">
        <f t="shared" si="9"/>
        <v>Result 3 - Please describe the intended result…</v>
      </c>
      <c r="BF11" s="243">
        <f t="shared" si="10"/>
        <v>0</v>
      </c>
      <c r="BG11" s="238"/>
      <c r="BH11" s="242">
        <f t="shared" si="11"/>
        <v>0</v>
      </c>
      <c r="BI11" s="242">
        <f t="shared" si="0"/>
        <v>0</v>
      </c>
      <c r="BJ11" s="242">
        <f t="shared" si="0"/>
        <v>0</v>
      </c>
      <c r="BK11" s="242">
        <f t="shared" si="0"/>
        <v>0</v>
      </c>
      <c r="BL11" s="242">
        <f t="shared" si="0"/>
        <v>0</v>
      </c>
      <c r="BM11" s="242">
        <f t="shared" si="1"/>
        <v>0</v>
      </c>
      <c r="BN11" s="242">
        <f t="shared" si="2"/>
        <v>0</v>
      </c>
      <c r="BO11" s="242">
        <f t="shared" si="3"/>
        <v>0</v>
      </c>
      <c r="BP11" s="242">
        <f t="shared" si="3"/>
        <v>0</v>
      </c>
      <c r="BQ11" s="242">
        <f t="shared" si="4"/>
        <v>0</v>
      </c>
    </row>
    <row r="12" spans="1:69" s="199" customFormat="1" ht="15" customHeight="1" x14ac:dyDescent="0.2">
      <c r="A12" s="211" t="s">
        <v>38</v>
      </c>
      <c r="B12" s="219" t="str">
        <f>'STEP 4'!T34</f>
        <v>please provide a definition of the indicator…</v>
      </c>
      <c r="C12" s="213" t="str">
        <f t="shared" si="5"/>
        <v>I10 - please provide a definition of the indicator…</v>
      </c>
      <c r="D12" s="221" t="s">
        <v>112</v>
      </c>
      <c r="E12" s="212" t="str">
        <f>VLOOKUP(D12,'STEP 3'!$H$323:$S$337,2,FALSE)</f>
        <v>Please describe the intended result…</v>
      </c>
      <c r="F12" s="213" t="str">
        <f>VLOOKUP($D12,'STEP 3'!$H$323:$S$337,6,FALSE)</f>
        <v>Please Select</v>
      </c>
      <c r="G12" s="213" t="str">
        <f>VLOOKUP($D12,'STEP 3'!$H$323:$S$337,8,FALSE)</f>
        <v>Please Select</v>
      </c>
      <c r="H12" s="220" t="str">
        <f>VLOOKUP($D12,'STEP 3'!$H$323:$S$337,10,FALSE)</f>
        <v>(dd.mm.yyyy)</v>
      </c>
      <c r="I12" s="211" t="str">
        <f>VLOOKUP($D12,'STEP 3'!$H$323:$S$337,12,FALSE)</f>
        <v>number of</v>
      </c>
      <c r="J12" s="220" t="e">
        <f t="shared" si="6"/>
        <v>#VALUE!</v>
      </c>
      <c r="K12" s="211">
        <f>VLOOKUP($A12,'STEP 4'!$S$25:$X$57,3,FALSE)</f>
        <v>0</v>
      </c>
      <c r="L12" s="211"/>
      <c r="M12" s="211">
        <f>VLOOKUP($A12,'STEP 4'!$S$25:$X$57,4,FALSE)</f>
        <v>0</v>
      </c>
      <c r="N12" s="211">
        <f>VLOOKUP($A12,'STEP 4'!$S$25:$X$57,5,FALSE)</f>
        <v>0</v>
      </c>
      <c r="O12" s="211"/>
      <c r="P12" s="211"/>
      <c r="Q12" s="211"/>
      <c r="R12" s="211">
        <f>VLOOKUP($A12,'STEP 5 - A'!$T$484:$W$516,2,FALSE)</f>
        <v>0</v>
      </c>
      <c r="S12" s="211">
        <f>VLOOKUP($A12,'STEP 5 - A'!$T$484:$W$516,3,FALSE)</f>
        <v>0</v>
      </c>
      <c r="T12" s="211" t="str">
        <f>VLOOKUP($A12,'STEP 5 - A'!$T$484:$W$516,4,FALSE)</f>
        <v>Please Select</v>
      </c>
      <c r="U12" s="215" t="e">
        <f>VLOOKUP(A12,'STEP 5 - B'!$R$274:$AL$306,2,FALSE)</f>
        <v>#N/A</v>
      </c>
      <c r="V12" s="215" t="e">
        <f>VLOOKUP($A12,'STEP 5 - B'!$R$274:$AL$306,3,FALSE)</f>
        <v>#N/A</v>
      </c>
      <c r="W12" s="215" t="e">
        <f>VLOOKUP($A12,'STEP 5 - B'!$R$274:$AL$306,4,FALSE)</f>
        <v>#N/A</v>
      </c>
      <c r="X12" s="215" t="e">
        <f>VLOOKUP($A12,'STEP 5 - B'!$R$274:$AL$306,5,FALSE)</f>
        <v>#N/A</v>
      </c>
      <c r="Y12" s="215" t="e">
        <f>VLOOKUP($A12,'STEP 5 - B'!$R$274:$AL$306,6,FALSE)</f>
        <v>#N/A</v>
      </c>
      <c r="Z12" s="215" t="e">
        <f>VLOOKUP($A12,'STEP 5 - B'!$R$274:$AL$306,7,FALSE)</f>
        <v>#N/A</v>
      </c>
      <c r="AA12" s="215" t="e">
        <f>VLOOKUP($A12,'STEP 5 - B'!$R$274:$AL$306,8,FALSE)</f>
        <v>#N/A</v>
      </c>
      <c r="AB12" s="215" t="e">
        <f>VLOOKUP($A12,'STEP 5 - B'!$R$274:$AL$306,9,FALSE)</f>
        <v>#N/A</v>
      </c>
      <c r="AC12" s="215" t="e">
        <f>VLOOKUP($A12,'STEP 5 - B'!$R$274:$AL$306,10,FALSE)</f>
        <v>#N/A</v>
      </c>
      <c r="AD12" s="215" t="e">
        <f>VLOOKUP($A12,'STEP 5 - B'!$R$274:$AL$306,11,FALSE)</f>
        <v>#N/A</v>
      </c>
      <c r="AE12" s="216" t="e">
        <f>VLOOKUP($A12,'STEP 5 - B'!$R$274:$AL$306,12,FALSE)</f>
        <v>#N/A</v>
      </c>
      <c r="AF12" s="216" t="e">
        <f>VLOOKUP($A12,'STEP 5 - B'!$R$274:$AL$306,13,FALSE)</f>
        <v>#N/A</v>
      </c>
      <c r="AG12" s="216" t="e">
        <f>VLOOKUP($A12,'STEP 5 - B'!$R$274:$AL$306,14,FALSE)</f>
        <v>#N/A</v>
      </c>
      <c r="AH12" s="216" t="e">
        <f>VLOOKUP($A12,'STEP 5 - B'!$R$274:$AL$306,15,FALSE)</f>
        <v>#N/A</v>
      </c>
      <c r="AI12" s="216" t="e">
        <f>VLOOKUP($A12,'STEP 5 - B'!$R$274:$AL$306,16,FALSE)</f>
        <v>#N/A</v>
      </c>
      <c r="AJ12" s="216" t="e">
        <f>VLOOKUP($A12,'STEP 5 - B'!$R$274:$AL$306,17,FALSE)</f>
        <v>#N/A</v>
      </c>
      <c r="AK12" s="216" t="e">
        <f>VLOOKUP($A12,'STEP 5 - B'!$R$274:$AL$306,18,FALSE)</f>
        <v>#N/A</v>
      </c>
      <c r="AL12" s="216" t="e">
        <f>VLOOKUP($A12,'STEP 5 - B'!$R$274:$AL$306,19,FALSE)</f>
        <v>#N/A</v>
      </c>
      <c r="AM12" s="216" t="e">
        <f>VLOOKUP($A12,'STEP 5 - B'!$R$274:$AL$306,20,FALSE)</f>
        <v>#N/A</v>
      </c>
      <c r="AN12" s="216" t="e">
        <f>VLOOKUP($A12,'STEP 5 - B'!$R$274:$AL$306,21,FALSE)</f>
        <v>#N/A</v>
      </c>
      <c r="AO12" s="212"/>
      <c r="AP12" s="212"/>
      <c r="AQ12" s="212"/>
      <c r="AR12" s="212"/>
      <c r="AS12" s="212"/>
      <c r="AT12" s="212"/>
      <c r="AU12" s="212"/>
      <c r="AV12" s="212"/>
      <c r="AW12" s="212"/>
      <c r="AX12" s="212"/>
      <c r="AY12" s="218">
        <f t="shared" ca="1" si="7"/>
        <v>42845</v>
      </c>
      <c r="AZ12" s="240" t="e">
        <f t="shared" ca="1" si="8"/>
        <v>#VALUE!</v>
      </c>
      <c r="BA12" s="244" t="e">
        <f>(('STEP 5 - B'!H708-M12)/(N12-M12))</f>
        <v>#DIV/0!</v>
      </c>
      <c r="BB12" s="222"/>
      <c r="BC12" s="222"/>
      <c r="BD12" s="224" t="s">
        <v>201</v>
      </c>
      <c r="BE12" s="212" t="str">
        <f t="shared" si="9"/>
        <v>Result 4 - Please describe the intended result…</v>
      </c>
      <c r="BF12" s="243">
        <f t="shared" si="10"/>
        <v>0</v>
      </c>
      <c r="BG12" s="238"/>
      <c r="BH12" s="242">
        <f t="shared" si="11"/>
        <v>0</v>
      </c>
      <c r="BI12" s="242">
        <f t="shared" si="0"/>
        <v>0</v>
      </c>
      <c r="BJ12" s="242">
        <f t="shared" si="0"/>
        <v>0</v>
      </c>
      <c r="BK12" s="242">
        <f t="shared" si="0"/>
        <v>0</v>
      </c>
      <c r="BL12" s="242">
        <f t="shared" si="0"/>
        <v>0</v>
      </c>
      <c r="BM12" s="242">
        <f t="shared" si="1"/>
        <v>0</v>
      </c>
      <c r="BN12" s="242">
        <f t="shared" si="2"/>
        <v>0</v>
      </c>
      <c r="BO12" s="242">
        <f t="shared" si="3"/>
        <v>0</v>
      </c>
      <c r="BP12" s="242">
        <f t="shared" si="3"/>
        <v>0</v>
      </c>
      <c r="BQ12" s="242">
        <f t="shared" si="4"/>
        <v>0</v>
      </c>
    </row>
    <row r="13" spans="1:69" s="199" customFormat="1" ht="15" customHeight="1" x14ac:dyDescent="0.2">
      <c r="A13" s="211" t="s">
        <v>39</v>
      </c>
      <c r="B13" s="219" t="str">
        <f>'STEP 4'!T35</f>
        <v>please provide a definition of the indicator…</v>
      </c>
      <c r="C13" s="213" t="str">
        <f t="shared" si="5"/>
        <v>I11 - please provide a definition of the indicator…</v>
      </c>
      <c r="D13" s="221" t="s">
        <v>112</v>
      </c>
      <c r="E13" s="212" t="str">
        <f>VLOOKUP(D13,'STEP 3'!$H$323:$S$337,2,FALSE)</f>
        <v>Please describe the intended result…</v>
      </c>
      <c r="F13" s="213" t="str">
        <f>VLOOKUP($D13,'STEP 3'!$H$323:$S$337,6,FALSE)</f>
        <v>Please Select</v>
      </c>
      <c r="G13" s="213" t="str">
        <f>VLOOKUP($D13,'STEP 3'!$H$323:$S$337,8,FALSE)</f>
        <v>Please Select</v>
      </c>
      <c r="H13" s="220" t="str">
        <f>VLOOKUP($D13,'STEP 3'!$H$323:$S$337,10,FALSE)</f>
        <v>(dd.mm.yyyy)</v>
      </c>
      <c r="I13" s="211" t="str">
        <f>VLOOKUP($D13,'STEP 3'!$H$323:$S$337,12,FALSE)</f>
        <v>number of</v>
      </c>
      <c r="J13" s="220" t="e">
        <f t="shared" si="6"/>
        <v>#VALUE!</v>
      </c>
      <c r="K13" s="211">
        <f>VLOOKUP($A13,'STEP 4'!$S$25:$X$57,3,FALSE)</f>
        <v>0</v>
      </c>
      <c r="L13" s="211"/>
      <c r="M13" s="211">
        <f>VLOOKUP($A13,'STEP 4'!$S$25:$X$57,4,FALSE)</f>
        <v>0</v>
      </c>
      <c r="N13" s="211">
        <f>VLOOKUP($A13,'STEP 4'!$S$25:$X$57,5,FALSE)</f>
        <v>0</v>
      </c>
      <c r="O13" s="211"/>
      <c r="P13" s="211"/>
      <c r="Q13" s="211"/>
      <c r="R13" s="211">
        <f>VLOOKUP($A13,'STEP 5 - A'!$T$484:$W$516,2,FALSE)</f>
        <v>0</v>
      </c>
      <c r="S13" s="211">
        <f>VLOOKUP($A13,'STEP 5 - A'!$T$484:$W$516,3,FALSE)</f>
        <v>0</v>
      </c>
      <c r="T13" s="211" t="str">
        <f>VLOOKUP($A13,'STEP 5 - A'!$T$484:$W$516,4,FALSE)</f>
        <v>Please Select</v>
      </c>
      <c r="U13" s="215" t="e">
        <f>VLOOKUP(A13,'STEP 5 - B'!$R$274:$AL$306,2,FALSE)</f>
        <v>#N/A</v>
      </c>
      <c r="V13" s="215" t="e">
        <f>VLOOKUP($A13,'STEP 5 - B'!$R$274:$AL$306,3,FALSE)</f>
        <v>#N/A</v>
      </c>
      <c r="W13" s="215" t="e">
        <f>VLOOKUP($A13,'STEP 5 - B'!$R$274:$AL$306,4,FALSE)</f>
        <v>#N/A</v>
      </c>
      <c r="X13" s="215" t="e">
        <f>VLOOKUP($A13,'STEP 5 - B'!$R$274:$AL$306,5,FALSE)</f>
        <v>#N/A</v>
      </c>
      <c r="Y13" s="215" t="e">
        <f>VLOOKUP($A13,'STEP 5 - B'!$R$274:$AL$306,6,FALSE)</f>
        <v>#N/A</v>
      </c>
      <c r="Z13" s="215" t="e">
        <f>VLOOKUP($A13,'STEP 5 - B'!$R$274:$AL$306,7,FALSE)</f>
        <v>#N/A</v>
      </c>
      <c r="AA13" s="215" t="e">
        <f>VLOOKUP($A13,'STEP 5 - B'!$R$274:$AL$306,8,FALSE)</f>
        <v>#N/A</v>
      </c>
      <c r="AB13" s="215" t="e">
        <f>VLOOKUP($A13,'STEP 5 - B'!$R$274:$AL$306,9,FALSE)</f>
        <v>#N/A</v>
      </c>
      <c r="AC13" s="215" t="e">
        <f>VLOOKUP($A13,'STEP 5 - B'!$R$274:$AL$306,10,FALSE)</f>
        <v>#N/A</v>
      </c>
      <c r="AD13" s="215" t="e">
        <f>VLOOKUP($A13,'STEP 5 - B'!$R$274:$AL$306,11,FALSE)</f>
        <v>#N/A</v>
      </c>
      <c r="AE13" s="216" t="e">
        <f>VLOOKUP($A13,'STEP 5 - B'!$R$274:$AL$306,12,FALSE)</f>
        <v>#N/A</v>
      </c>
      <c r="AF13" s="216" t="e">
        <f>VLOOKUP($A13,'STEP 5 - B'!$R$274:$AL$306,13,FALSE)</f>
        <v>#N/A</v>
      </c>
      <c r="AG13" s="216" t="e">
        <f>VLOOKUP($A13,'STEP 5 - B'!$R$274:$AL$306,14,FALSE)</f>
        <v>#N/A</v>
      </c>
      <c r="AH13" s="216" t="e">
        <f>VLOOKUP($A13,'STEP 5 - B'!$R$274:$AL$306,15,FALSE)</f>
        <v>#N/A</v>
      </c>
      <c r="AI13" s="216" t="e">
        <f>VLOOKUP($A13,'STEP 5 - B'!$R$274:$AL$306,16,FALSE)</f>
        <v>#N/A</v>
      </c>
      <c r="AJ13" s="216" t="e">
        <f>VLOOKUP($A13,'STEP 5 - B'!$R$274:$AL$306,17,FALSE)</f>
        <v>#N/A</v>
      </c>
      <c r="AK13" s="216" t="e">
        <f>VLOOKUP($A13,'STEP 5 - B'!$R$274:$AL$306,18,FALSE)</f>
        <v>#N/A</v>
      </c>
      <c r="AL13" s="216" t="e">
        <f>VLOOKUP($A13,'STEP 5 - B'!$R$274:$AL$306,19,FALSE)</f>
        <v>#N/A</v>
      </c>
      <c r="AM13" s="216" t="e">
        <f>VLOOKUP($A13,'STEP 5 - B'!$R$274:$AL$306,20,FALSE)</f>
        <v>#N/A</v>
      </c>
      <c r="AN13" s="216" t="e">
        <f>VLOOKUP($A13,'STEP 5 - B'!$R$274:$AL$306,21,FALSE)</f>
        <v>#N/A</v>
      </c>
      <c r="AO13" s="212"/>
      <c r="AP13" s="212"/>
      <c r="AQ13" s="212"/>
      <c r="AR13" s="212"/>
      <c r="AS13" s="212"/>
      <c r="AT13" s="212"/>
      <c r="AU13" s="212"/>
      <c r="AV13" s="212"/>
      <c r="AW13" s="212"/>
      <c r="AX13" s="212"/>
      <c r="AY13" s="218">
        <f t="shared" ca="1" si="7"/>
        <v>42845</v>
      </c>
      <c r="AZ13" s="240" t="e">
        <f t="shared" ca="1" si="8"/>
        <v>#VALUE!</v>
      </c>
      <c r="BA13" s="244" t="e">
        <f>(('STEP 5 - B'!H757-M13)/(N13-M13))</f>
        <v>#DIV/0!</v>
      </c>
      <c r="BB13" s="222"/>
      <c r="BC13" s="222"/>
      <c r="BD13" s="224" t="s">
        <v>201</v>
      </c>
      <c r="BE13" s="212" t="str">
        <f t="shared" si="9"/>
        <v>Result 4 - Please describe the intended result…</v>
      </c>
      <c r="BF13" s="243">
        <f t="shared" si="10"/>
        <v>0</v>
      </c>
      <c r="BG13" s="238"/>
      <c r="BH13" s="242">
        <f t="shared" si="11"/>
        <v>0</v>
      </c>
      <c r="BI13" s="242">
        <f t="shared" si="0"/>
        <v>0</v>
      </c>
      <c r="BJ13" s="242">
        <f t="shared" si="0"/>
        <v>0</v>
      </c>
      <c r="BK13" s="242">
        <f t="shared" si="0"/>
        <v>0</v>
      </c>
      <c r="BL13" s="242">
        <f t="shared" si="0"/>
        <v>0</v>
      </c>
      <c r="BM13" s="242">
        <f t="shared" si="1"/>
        <v>0</v>
      </c>
      <c r="BN13" s="242">
        <f t="shared" si="2"/>
        <v>0</v>
      </c>
      <c r="BO13" s="242">
        <f t="shared" si="3"/>
        <v>0</v>
      </c>
      <c r="BP13" s="242">
        <f t="shared" si="3"/>
        <v>0</v>
      </c>
      <c r="BQ13" s="242">
        <f t="shared" si="4"/>
        <v>0</v>
      </c>
    </row>
    <row r="14" spans="1:69" s="199" customFormat="1" ht="15" customHeight="1" x14ac:dyDescent="0.2">
      <c r="A14" s="211" t="s">
        <v>40</v>
      </c>
      <c r="B14" s="219" t="str">
        <f>'STEP 4'!T36</f>
        <v>please provide a definition of the indicator…</v>
      </c>
      <c r="C14" s="213" t="str">
        <f t="shared" si="5"/>
        <v>I12 - please provide a definition of the indicator…</v>
      </c>
      <c r="D14" s="221" t="s">
        <v>113</v>
      </c>
      <c r="E14" s="212" t="str">
        <f>VLOOKUP(D14,'STEP 3'!$H$323:$S$337,2,FALSE)</f>
        <v>Please describe the intended result…</v>
      </c>
      <c r="F14" s="213" t="str">
        <f>VLOOKUP($D14,'STEP 3'!$H$323:$S$337,6,FALSE)</f>
        <v>Please Select</v>
      </c>
      <c r="G14" s="213" t="str">
        <f>VLOOKUP($D14,'STEP 3'!$H$323:$S$337,8,FALSE)</f>
        <v>Please Select</v>
      </c>
      <c r="H14" s="220" t="str">
        <f>VLOOKUP($D14,'STEP 3'!$H$323:$S$337,10,FALSE)</f>
        <v>(dd.mm.yyyy)</v>
      </c>
      <c r="I14" s="211" t="str">
        <f>VLOOKUP($D14,'STEP 3'!$H$323:$S$337,12,FALSE)</f>
        <v>number of</v>
      </c>
      <c r="J14" s="220" t="e">
        <f t="shared" si="6"/>
        <v>#VALUE!</v>
      </c>
      <c r="K14" s="211">
        <f>VLOOKUP($A14,'STEP 4'!$S$25:$X$57,3,FALSE)</f>
        <v>0</v>
      </c>
      <c r="L14" s="211"/>
      <c r="M14" s="211">
        <f>VLOOKUP($A14,'STEP 4'!$S$25:$X$57,4,FALSE)</f>
        <v>0</v>
      </c>
      <c r="N14" s="211">
        <f>VLOOKUP($A14,'STEP 4'!$S$25:$X$57,5,FALSE)</f>
        <v>0</v>
      </c>
      <c r="O14" s="211"/>
      <c r="P14" s="211"/>
      <c r="Q14" s="211"/>
      <c r="R14" s="211">
        <f>VLOOKUP($A14,'STEP 5 - A'!$T$484:$W$516,2,FALSE)</f>
        <v>0</v>
      </c>
      <c r="S14" s="211">
        <f>VLOOKUP($A14,'STEP 5 - A'!$T$484:$W$516,3,FALSE)</f>
        <v>0</v>
      </c>
      <c r="T14" s="211" t="str">
        <f>VLOOKUP($A14,'STEP 5 - A'!$T$484:$W$516,4,FALSE)</f>
        <v>Please Select</v>
      </c>
      <c r="U14" s="215" t="e">
        <f>VLOOKUP(A14,'STEP 5 - B'!$R$274:$AL$306,2,FALSE)</f>
        <v>#N/A</v>
      </c>
      <c r="V14" s="215" t="e">
        <f>VLOOKUP($A14,'STEP 5 - B'!$R$274:$AL$306,3,FALSE)</f>
        <v>#N/A</v>
      </c>
      <c r="W14" s="215" t="e">
        <f>VLOOKUP($A14,'STEP 5 - B'!$R$274:$AL$306,4,FALSE)</f>
        <v>#N/A</v>
      </c>
      <c r="X14" s="215" t="e">
        <f>VLOOKUP($A14,'STEP 5 - B'!$R$274:$AL$306,5,FALSE)</f>
        <v>#N/A</v>
      </c>
      <c r="Y14" s="215" t="e">
        <f>VLOOKUP($A14,'STEP 5 - B'!$R$274:$AL$306,6,FALSE)</f>
        <v>#N/A</v>
      </c>
      <c r="Z14" s="215" t="e">
        <f>VLOOKUP($A14,'STEP 5 - B'!$R$274:$AL$306,7,FALSE)</f>
        <v>#N/A</v>
      </c>
      <c r="AA14" s="215" t="e">
        <f>VLOOKUP($A14,'STEP 5 - B'!$R$274:$AL$306,8,FALSE)</f>
        <v>#N/A</v>
      </c>
      <c r="AB14" s="215" t="e">
        <f>VLOOKUP($A14,'STEP 5 - B'!$R$274:$AL$306,9,FALSE)</f>
        <v>#N/A</v>
      </c>
      <c r="AC14" s="215" t="e">
        <f>VLOOKUP($A14,'STEP 5 - B'!$R$274:$AL$306,10,FALSE)</f>
        <v>#N/A</v>
      </c>
      <c r="AD14" s="215" t="e">
        <f>VLOOKUP($A14,'STEP 5 - B'!$R$274:$AL$306,11,FALSE)</f>
        <v>#N/A</v>
      </c>
      <c r="AE14" s="216" t="e">
        <f>VLOOKUP($A14,'STEP 5 - B'!$R$274:$AL$306,12,FALSE)</f>
        <v>#N/A</v>
      </c>
      <c r="AF14" s="216" t="e">
        <f>VLOOKUP($A14,'STEP 5 - B'!$R$274:$AL$306,13,FALSE)</f>
        <v>#N/A</v>
      </c>
      <c r="AG14" s="216" t="e">
        <f>VLOOKUP($A14,'STEP 5 - B'!$R$274:$AL$306,14,FALSE)</f>
        <v>#N/A</v>
      </c>
      <c r="AH14" s="216" t="e">
        <f>VLOOKUP($A14,'STEP 5 - B'!$R$274:$AL$306,15,FALSE)</f>
        <v>#N/A</v>
      </c>
      <c r="AI14" s="216" t="e">
        <f>VLOOKUP($A14,'STEP 5 - B'!$R$274:$AL$306,16,FALSE)</f>
        <v>#N/A</v>
      </c>
      <c r="AJ14" s="216" t="e">
        <f>VLOOKUP($A14,'STEP 5 - B'!$R$274:$AL$306,17,FALSE)</f>
        <v>#N/A</v>
      </c>
      <c r="AK14" s="216" t="e">
        <f>VLOOKUP($A14,'STEP 5 - B'!$R$274:$AL$306,18,FALSE)</f>
        <v>#N/A</v>
      </c>
      <c r="AL14" s="216" t="e">
        <f>VLOOKUP($A14,'STEP 5 - B'!$R$274:$AL$306,19,FALSE)</f>
        <v>#N/A</v>
      </c>
      <c r="AM14" s="216" t="e">
        <f>VLOOKUP($A14,'STEP 5 - B'!$R$274:$AL$306,20,FALSE)</f>
        <v>#N/A</v>
      </c>
      <c r="AN14" s="216" t="e">
        <f>VLOOKUP($A14,'STEP 5 - B'!$R$274:$AL$306,21,FALSE)</f>
        <v>#N/A</v>
      </c>
      <c r="AO14" s="212"/>
      <c r="AP14" s="212"/>
      <c r="AQ14" s="212"/>
      <c r="AR14" s="212"/>
      <c r="AS14" s="212"/>
      <c r="AT14" s="212"/>
      <c r="AU14" s="212"/>
      <c r="AV14" s="212"/>
      <c r="AW14" s="212"/>
      <c r="AX14" s="212"/>
      <c r="AY14" s="218">
        <f t="shared" ca="1" si="7"/>
        <v>42845</v>
      </c>
      <c r="AZ14" s="240" t="e">
        <f t="shared" ca="1" si="8"/>
        <v>#VALUE!</v>
      </c>
      <c r="BA14" s="244" t="e">
        <f>(('STEP 5 - B'!H806-M14)/(N14-M14))</f>
        <v>#DIV/0!</v>
      </c>
      <c r="BB14" s="222"/>
      <c r="BC14" s="222"/>
      <c r="BD14" s="224" t="s">
        <v>202</v>
      </c>
      <c r="BE14" s="212" t="str">
        <f t="shared" si="9"/>
        <v>Result 5 - Please describe the intended result…</v>
      </c>
      <c r="BF14" s="243">
        <f t="shared" si="10"/>
        <v>0</v>
      </c>
      <c r="BG14" s="238"/>
      <c r="BH14" s="242">
        <f t="shared" si="11"/>
        <v>0</v>
      </c>
      <c r="BI14" s="242">
        <f t="shared" si="0"/>
        <v>0</v>
      </c>
      <c r="BJ14" s="242">
        <f t="shared" si="0"/>
        <v>0</v>
      </c>
      <c r="BK14" s="242">
        <f t="shared" si="0"/>
        <v>0</v>
      </c>
      <c r="BL14" s="242">
        <f t="shared" si="0"/>
        <v>0</v>
      </c>
      <c r="BM14" s="242">
        <f t="shared" si="1"/>
        <v>0</v>
      </c>
      <c r="BN14" s="242">
        <f t="shared" si="2"/>
        <v>0</v>
      </c>
      <c r="BO14" s="242">
        <f t="shared" si="3"/>
        <v>0</v>
      </c>
      <c r="BP14" s="242">
        <f t="shared" si="3"/>
        <v>0</v>
      </c>
      <c r="BQ14" s="242">
        <f t="shared" si="4"/>
        <v>0</v>
      </c>
    </row>
    <row r="15" spans="1:69" s="199" customFormat="1" ht="15" customHeight="1" x14ac:dyDescent="0.2">
      <c r="A15" s="211" t="s">
        <v>41</v>
      </c>
      <c r="B15" s="219" t="str">
        <f>'STEP 4'!T37</f>
        <v>please provide a definition of the indicator…</v>
      </c>
      <c r="C15" s="213" t="str">
        <f t="shared" si="5"/>
        <v>I13 - please provide a definition of the indicator…</v>
      </c>
      <c r="D15" s="221" t="s">
        <v>113</v>
      </c>
      <c r="E15" s="212" t="str">
        <f>VLOOKUP(D15,'STEP 3'!$H$323:$S$337,2,FALSE)</f>
        <v>Please describe the intended result…</v>
      </c>
      <c r="F15" s="213" t="str">
        <f>VLOOKUP($D15,'STEP 3'!$H$323:$S$337,6,FALSE)</f>
        <v>Please Select</v>
      </c>
      <c r="G15" s="213" t="str">
        <f>VLOOKUP($D15,'STEP 3'!$H$323:$S$337,8,FALSE)</f>
        <v>Please Select</v>
      </c>
      <c r="H15" s="220" t="str">
        <f>VLOOKUP($D15,'STEP 3'!$H$323:$S$337,10,FALSE)</f>
        <v>(dd.mm.yyyy)</v>
      </c>
      <c r="I15" s="211" t="str">
        <f>VLOOKUP($D15,'STEP 3'!$H$323:$S$337,12,FALSE)</f>
        <v>number of</v>
      </c>
      <c r="J15" s="220" t="e">
        <f t="shared" si="6"/>
        <v>#VALUE!</v>
      </c>
      <c r="K15" s="211">
        <f>VLOOKUP($A15,'STEP 4'!$S$25:$X$57,3,FALSE)</f>
        <v>0</v>
      </c>
      <c r="L15" s="211"/>
      <c r="M15" s="211">
        <f>VLOOKUP($A15,'STEP 4'!$S$25:$X$57,4,FALSE)</f>
        <v>0</v>
      </c>
      <c r="N15" s="211">
        <f>VLOOKUP($A15,'STEP 4'!$S$25:$X$57,5,FALSE)</f>
        <v>0</v>
      </c>
      <c r="O15" s="211"/>
      <c r="P15" s="211"/>
      <c r="Q15" s="211"/>
      <c r="R15" s="211">
        <f>VLOOKUP($A15,'STEP 5 - A'!$T$484:$W$516,2,FALSE)</f>
        <v>0</v>
      </c>
      <c r="S15" s="211">
        <f>VLOOKUP($A15,'STEP 5 - A'!$T$484:$W$516,3,FALSE)</f>
        <v>0</v>
      </c>
      <c r="T15" s="211" t="str">
        <f>VLOOKUP($A15,'STEP 5 - A'!$T$484:$W$516,4,FALSE)</f>
        <v>Please Select</v>
      </c>
      <c r="U15" s="215" t="e">
        <f>VLOOKUP(A15,'STEP 5 - B'!$R$274:$AL$306,2,FALSE)</f>
        <v>#N/A</v>
      </c>
      <c r="V15" s="215" t="e">
        <f>VLOOKUP($A15,'STEP 5 - B'!$R$274:$AL$306,3,FALSE)</f>
        <v>#N/A</v>
      </c>
      <c r="W15" s="215" t="e">
        <f>VLOOKUP($A15,'STEP 5 - B'!$R$274:$AL$306,4,FALSE)</f>
        <v>#N/A</v>
      </c>
      <c r="X15" s="215" t="e">
        <f>VLOOKUP($A15,'STEP 5 - B'!$R$274:$AL$306,5,FALSE)</f>
        <v>#N/A</v>
      </c>
      <c r="Y15" s="215" t="e">
        <f>VLOOKUP($A15,'STEP 5 - B'!$R$274:$AL$306,6,FALSE)</f>
        <v>#N/A</v>
      </c>
      <c r="Z15" s="215" t="e">
        <f>VLOOKUP($A15,'STEP 5 - B'!$R$274:$AL$306,7,FALSE)</f>
        <v>#N/A</v>
      </c>
      <c r="AA15" s="215" t="e">
        <f>VLOOKUP($A15,'STEP 5 - B'!$R$274:$AL$306,8,FALSE)</f>
        <v>#N/A</v>
      </c>
      <c r="AB15" s="215" t="e">
        <f>VLOOKUP($A15,'STEP 5 - B'!$R$274:$AL$306,9,FALSE)</f>
        <v>#N/A</v>
      </c>
      <c r="AC15" s="215" t="e">
        <f>VLOOKUP($A15,'STEP 5 - B'!$R$274:$AL$306,10,FALSE)</f>
        <v>#N/A</v>
      </c>
      <c r="AD15" s="215" t="e">
        <f>VLOOKUP($A15,'STEP 5 - B'!$R$274:$AL$306,11,FALSE)</f>
        <v>#N/A</v>
      </c>
      <c r="AE15" s="216" t="e">
        <f>VLOOKUP($A15,'STEP 5 - B'!$R$274:$AL$306,12,FALSE)</f>
        <v>#N/A</v>
      </c>
      <c r="AF15" s="216" t="e">
        <f>VLOOKUP($A15,'STEP 5 - B'!$R$274:$AL$306,13,FALSE)</f>
        <v>#N/A</v>
      </c>
      <c r="AG15" s="216" t="e">
        <f>VLOOKUP($A15,'STEP 5 - B'!$R$274:$AL$306,14,FALSE)</f>
        <v>#N/A</v>
      </c>
      <c r="AH15" s="216" t="e">
        <f>VLOOKUP($A15,'STEP 5 - B'!$R$274:$AL$306,15,FALSE)</f>
        <v>#N/A</v>
      </c>
      <c r="AI15" s="216" t="e">
        <f>VLOOKUP($A15,'STEP 5 - B'!$R$274:$AL$306,16,FALSE)</f>
        <v>#N/A</v>
      </c>
      <c r="AJ15" s="216" t="e">
        <f>VLOOKUP($A15,'STEP 5 - B'!$R$274:$AL$306,17,FALSE)</f>
        <v>#N/A</v>
      </c>
      <c r="AK15" s="216" t="e">
        <f>VLOOKUP($A15,'STEP 5 - B'!$R$274:$AL$306,18,FALSE)</f>
        <v>#N/A</v>
      </c>
      <c r="AL15" s="216" t="e">
        <f>VLOOKUP($A15,'STEP 5 - B'!$R$274:$AL$306,19,FALSE)</f>
        <v>#N/A</v>
      </c>
      <c r="AM15" s="216" t="e">
        <f>VLOOKUP($A15,'STEP 5 - B'!$R$274:$AL$306,20,FALSE)</f>
        <v>#N/A</v>
      </c>
      <c r="AN15" s="216" t="e">
        <f>VLOOKUP($A15,'STEP 5 - B'!$R$274:$AL$306,21,FALSE)</f>
        <v>#N/A</v>
      </c>
      <c r="AO15" s="212"/>
      <c r="AP15" s="212"/>
      <c r="AQ15" s="212"/>
      <c r="AR15" s="212"/>
      <c r="AS15" s="212"/>
      <c r="AT15" s="212"/>
      <c r="AU15" s="212"/>
      <c r="AV15" s="212"/>
      <c r="AW15" s="212"/>
      <c r="AX15" s="212"/>
      <c r="AY15" s="218">
        <f t="shared" ca="1" si="7"/>
        <v>42845</v>
      </c>
      <c r="AZ15" s="240" t="e">
        <f t="shared" ca="1" si="8"/>
        <v>#VALUE!</v>
      </c>
      <c r="BA15" s="244" t="e">
        <f>(('STEP 5 - B'!H855-M15)/(N15-M15))</f>
        <v>#DIV/0!</v>
      </c>
      <c r="BB15" s="222"/>
      <c r="BC15" s="222"/>
      <c r="BD15" s="224" t="s">
        <v>202</v>
      </c>
      <c r="BE15" s="212" t="str">
        <f t="shared" si="9"/>
        <v>Result 5 - Please describe the intended result…</v>
      </c>
      <c r="BF15" s="243">
        <f t="shared" si="10"/>
        <v>0</v>
      </c>
      <c r="BG15" s="238"/>
      <c r="BH15" s="242">
        <f t="shared" si="11"/>
        <v>0</v>
      </c>
      <c r="BI15" s="242">
        <f t="shared" si="0"/>
        <v>0</v>
      </c>
      <c r="BJ15" s="242">
        <f t="shared" si="0"/>
        <v>0</v>
      </c>
      <c r="BK15" s="242">
        <f t="shared" si="0"/>
        <v>0</v>
      </c>
      <c r="BL15" s="242">
        <f t="shared" si="0"/>
        <v>0</v>
      </c>
      <c r="BM15" s="242">
        <f t="shared" si="1"/>
        <v>0</v>
      </c>
      <c r="BN15" s="242">
        <f t="shared" si="2"/>
        <v>0</v>
      </c>
      <c r="BO15" s="242">
        <f t="shared" si="3"/>
        <v>0</v>
      </c>
      <c r="BP15" s="242">
        <f t="shared" si="3"/>
        <v>0</v>
      </c>
      <c r="BQ15" s="242">
        <f t="shared" si="4"/>
        <v>0</v>
      </c>
    </row>
    <row r="16" spans="1:69" s="199" customFormat="1" ht="15" customHeight="1" x14ac:dyDescent="0.2">
      <c r="A16" s="211" t="s">
        <v>42</v>
      </c>
      <c r="B16" s="219" t="str">
        <f>'STEP 4'!T38</f>
        <v>please provide a definition of the indicator…</v>
      </c>
      <c r="C16" s="213" t="str">
        <f t="shared" si="5"/>
        <v>I14 - please provide a definition of the indicator…</v>
      </c>
      <c r="D16" s="221" t="s">
        <v>114</v>
      </c>
      <c r="E16" s="212" t="str">
        <f>VLOOKUP(D16,'STEP 3'!$H$323:$S$337,2,FALSE)</f>
        <v>Please describe the intended result…</v>
      </c>
      <c r="F16" s="213" t="str">
        <f>VLOOKUP($D16,'STEP 3'!$H$323:$S$337,6,FALSE)</f>
        <v>Please Select</v>
      </c>
      <c r="G16" s="213" t="str">
        <f>VLOOKUP($D16,'STEP 3'!$H$323:$S$337,8,FALSE)</f>
        <v>Please Select</v>
      </c>
      <c r="H16" s="220" t="str">
        <f>VLOOKUP($D16,'STEP 3'!$H$323:$S$337,10,FALSE)</f>
        <v>(dd.mm.yyyy)</v>
      </c>
      <c r="I16" s="211" t="str">
        <f>VLOOKUP($D16,'STEP 3'!$H$323:$S$337,12,FALSE)</f>
        <v>number of</v>
      </c>
      <c r="J16" s="220" t="e">
        <f t="shared" si="6"/>
        <v>#VALUE!</v>
      </c>
      <c r="K16" s="211">
        <f>VLOOKUP($A16,'STEP 4'!$S$25:$X$57,3,FALSE)</f>
        <v>0</v>
      </c>
      <c r="L16" s="211"/>
      <c r="M16" s="211">
        <f>VLOOKUP($A16,'STEP 4'!$S$25:$X$57,4,FALSE)</f>
        <v>0</v>
      </c>
      <c r="N16" s="211">
        <f>VLOOKUP($A16,'STEP 4'!$S$25:$X$57,5,FALSE)</f>
        <v>0</v>
      </c>
      <c r="O16" s="211"/>
      <c r="P16" s="211"/>
      <c r="Q16" s="211"/>
      <c r="R16" s="211">
        <f>VLOOKUP($A16,'STEP 5 - A'!$T$484:$W$516,2,FALSE)</f>
        <v>0</v>
      </c>
      <c r="S16" s="211">
        <f>VLOOKUP($A16,'STEP 5 - A'!$T$484:$W$516,3,FALSE)</f>
        <v>0</v>
      </c>
      <c r="T16" s="211" t="str">
        <f>VLOOKUP($A16,'STEP 5 - A'!$T$484:$W$516,4,FALSE)</f>
        <v>Please Select</v>
      </c>
      <c r="U16" s="215" t="e">
        <f>VLOOKUP(A16,'STEP 5 - B'!$R$274:$AL$306,2,FALSE)</f>
        <v>#N/A</v>
      </c>
      <c r="V16" s="215" t="e">
        <f>VLOOKUP($A16,'STEP 5 - B'!$R$274:$AL$306,3,FALSE)</f>
        <v>#N/A</v>
      </c>
      <c r="W16" s="215" t="e">
        <f>VLOOKUP($A16,'STEP 5 - B'!$R$274:$AL$306,4,FALSE)</f>
        <v>#N/A</v>
      </c>
      <c r="X16" s="215" t="e">
        <f>VLOOKUP($A16,'STEP 5 - B'!$R$274:$AL$306,5,FALSE)</f>
        <v>#N/A</v>
      </c>
      <c r="Y16" s="215" t="e">
        <f>VLOOKUP($A16,'STEP 5 - B'!$R$274:$AL$306,6,FALSE)</f>
        <v>#N/A</v>
      </c>
      <c r="Z16" s="215" t="e">
        <f>VLOOKUP($A16,'STEP 5 - B'!$R$274:$AL$306,7,FALSE)</f>
        <v>#N/A</v>
      </c>
      <c r="AA16" s="215" t="e">
        <f>VLOOKUP($A16,'STEP 5 - B'!$R$274:$AL$306,8,FALSE)</f>
        <v>#N/A</v>
      </c>
      <c r="AB16" s="215" t="e">
        <f>VLOOKUP($A16,'STEP 5 - B'!$R$274:$AL$306,9,FALSE)</f>
        <v>#N/A</v>
      </c>
      <c r="AC16" s="215" t="e">
        <f>VLOOKUP($A16,'STEP 5 - B'!$R$274:$AL$306,10,FALSE)</f>
        <v>#N/A</v>
      </c>
      <c r="AD16" s="215" t="e">
        <f>VLOOKUP($A16,'STEP 5 - B'!$R$274:$AL$306,11,FALSE)</f>
        <v>#N/A</v>
      </c>
      <c r="AE16" s="216" t="e">
        <f>VLOOKUP($A16,'STEP 5 - B'!$R$274:$AL$306,12,FALSE)</f>
        <v>#N/A</v>
      </c>
      <c r="AF16" s="216" t="e">
        <f>VLOOKUP($A16,'STEP 5 - B'!$R$274:$AL$306,13,FALSE)</f>
        <v>#N/A</v>
      </c>
      <c r="AG16" s="216" t="e">
        <f>VLOOKUP($A16,'STEP 5 - B'!$R$274:$AL$306,14,FALSE)</f>
        <v>#N/A</v>
      </c>
      <c r="AH16" s="216" t="e">
        <f>VLOOKUP($A16,'STEP 5 - B'!$R$274:$AL$306,15,FALSE)</f>
        <v>#N/A</v>
      </c>
      <c r="AI16" s="216" t="e">
        <f>VLOOKUP($A16,'STEP 5 - B'!$R$274:$AL$306,16,FALSE)</f>
        <v>#N/A</v>
      </c>
      <c r="AJ16" s="216" t="e">
        <f>VLOOKUP($A16,'STEP 5 - B'!$R$274:$AL$306,17,FALSE)</f>
        <v>#N/A</v>
      </c>
      <c r="AK16" s="216" t="e">
        <f>VLOOKUP($A16,'STEP 5 - B'!$R$274:$AL$306,18,FALSE)</f>
        <v>#N/A</v>
      </c>
      <c r="AL16" s="216" t="e">
        <f>VLOOKUP($A16,'STEP 5 - B'!$R$274:$AL$306,19,FALSE)</f>
        <v>#N/A</v>
      </c>
      <c r="AM16" s="216" t="e">
        <f>VLOOKUP($A16,'STEP 5 - B'!$R$274:$AL$306,20,FALSE)</f>
        <v>#N/A</v>
      </c>
      <c r="AN16" s="216" t="e">
        <f>VLOOKUP($A16,'STEP 5 - B'!$R$274:$AL$306,21,FALSE)</f>
        <v>#N/A</v>
      </c>
      <c r="AO16" s="212"/>
      <c r="AP16" s="212"/>
      <c r="AQ16" s="212"/>
      <c r="AR16" s="212"/>
      <c r="AS16" s="212"/>
      <c r="AT16" s="212"/>
      <c r="AU16" s="212"/>
      <c r="AV16" s="212"/>
      <c r="AW16" s="212"/>
      <c r="AX16" s="212"/>
      <c r="AY16" s="218">
        <f t="shared" ca="1" si="7"/>
        <v>42845</v>
      </c>
      <c r="AZ16" s="240" t="e">
        <f t="shared" ca="1" si="8"/>
        <v>#VALUE!</v>
      </c>
      <c r="BA16" s="244" t="e">
        <f>(('STEP 5 - B'!H904-M16)/(N16-M16))</f>
        <v>#DIV/0!</v>
      </c>
      <c r="BB16" s="222"/>
      <c r="BC16" s="222"/>
      <c r="BD16" s="224" t="s">
        <v>203</v>
      </c>
      <c r="BE16" s="212" t="str">
        <f t="shared" si="9"/>
        <v>Result 6 - Please describe the intended result…</v>
      </c>
      <c r="BF16" s="243">
        <f t="shared" si="10"/>
        <v>0</v>
      </c>
      <c r="BG16" s="238"/>
      <c r="BH16" s="242">
        <f t="shared" si="11"/>
        <v>0</v>
      </c>
      <c r="BI16" s="242">
        <f t="shared" si="0"/>
        <v>0</v>
      </c>
      <c r="BJ16" s="242">
        <f t="shared" si="0"/>
        <v>0</v>
      </c>
      <c r="BK16" s="242">
        <f t="shared" si="0"/>
        <v>0</v>
      </c>
      <c r="BL16" s="242">
        <f t="shared" si="0"/>
        <v>0</v>
      </c>
      <c r="BM16" s="242">
        <f t="shared" si="1"/>
        <v>0</v>
      </c>
      <c r="BN16" s="242">
        <f t="shared" si="2"/>
        <v>0</v>
      </c>
      <c r="BO16" s="242">
        <f t="shared" si="3"/>
        <v>0</v>
      </c>
      <c r="BP16" s="242">
        <f t="shared" si="3"/>
        <v>0</v>
      </c>
      <c r="BQ16" s="242">
        <f t="shared" si="4"/>
        <v>0</v>
      </c>
    </row>
    <row r="17" spans="1:69" s="199" customFormat="1" ht="15" customHeight="1" x14ac:dyDescent="0.2">
      <c r="A17" s="211" t="s">
        <v>43</v>
      </c>
      <c r="B17" s="219" t="str">
        <f>'STEP 4'!T39</f>
        <v>please provide a definition of the indicator…</v>
      </c>
      <c r="C17" s="213" t="str">
        <f t="shared" si="5"/>
        <v>I15 - please provide a definition of the indicator…</v>
      </c>
      <c r="D17" s="221" t="s">
        <v>114</v>
      </c>
      <c r="E17" s="212" t="str">
        <f>VLOOKUP(D17,'STEP 3'!$H$323:$S$337,2,FALSE)</f>
        <v>Please describe the intended result…</v>
      </c>
      <c r="F17" s="213" t="str">
        <f>VLOOKUP($D17,'STEP 3'!$H$323:$S$337,6,FALSE)</f>
        <v>Please Select</v>
      </c>
      <c r="G17" s="213" t="str">
        <f>VLOOKUP($D17,'STEP 3'!$H$323:$S$337,8,FALSE)</f>
        <v>Please Select</v>
      </c>
      <c r="H17" s="220" t="str">
        <f>VLOOKUP($D17,'STEP 3'!$H$323:$S$337,10,FALSE)</f>
        <v>(dd.mm.yyyy)</v>
      </c>
      <c r="I17" s="211" t="str">
        <f>VLOOKUP($D17,'STEP 3'!$H$323:$S$337,12,FALSE)</f>
        <v>number of</v>
      </c>
      <c r="J17" s="220" t="e">
        <f t="shared" si="6"/>
        <v>#VALUE!</v>
      </c>
      <c r="K17" s="211">
        <f>VLOOKUP($A17,'STEP 4'!$S$25:$X$57,3,FALSE)</f>
        <v>0</v>
      </c>
      <c r="L17" s="211"/>
      <c r="M17" s="211">
        <f>VLOOKUP($A17,'STEP 4'!$S$25:$X$57,4,FALSE)</f>
        <v>0</v>
      </c>
      <c r="N17" s="211">
        <f>VLOOKUP($A17,'STEP 4'!$S$25:$X$57,5,FALSE)</f>
        <v>0</v>
      </c>
      <c r="O17" s="211"/>
      <c r="P17" s="211"/>
      <c r="Q17" s="211"/>
      <c r="R17" s="211">
        <f>VLOOKUP($A17,'STEP 5 - A'!$T$484:$W$516,2,FALSE)</f>
        <v>0</v>
      </c>
      <c r="S17" s="211">
        <f>VLOOKUP($A17,'STEP 5 - A'!$T$484:$W$516,3,FALSE)</f>
        <v>0</v>
      </c>
      <c r="T17" s="211" t="str">
        <f>VLOOKUP($A17,'STEP 5 - A'!$T$484:$W$516,4,FALSE)</f>
        <v>Please Select</v>
      </c>
      <c r="U17" s="215" t="e">
        <f>VLOOKUP(A17,'STEP 5 - B'!$R$274:$AL$306,2,FALSE)</f>
        <v>#N/A</v>
      </c>
      <c r="V17" s="215" t="e">
        <f>VLOOKUP($A17,'STEP 5 - B'!$R$274:$AL$306,3,FALSE)</f>
        <v>#N/A</v>
      </c>
      <c r="W17" s="215" t="e">
        <f>VLOOKUP($A17,'STEP 5 - B'!$R$274:$AL$306,4,FALSE)</f>
        <v>#N/A</v>
      </c>
      <c r="X17" s="215" t="e">
        <f>VLOOKUP($A17,'STEP 5 - B'!$R$274:$AL$306,5,FALSE)</f>
        <v>#N/A</v>
      </c>
      <c r="Y17" s="215" t="e">
        <f>VLOOKUP($A17,'STEP 5 - B'!$R$274:$AL$306,6,FALSE)</f>
        <v>#N/A</v>
      </c>
      <c r="Z17" s="215" t="e">
        <f>VLOOKUP($A17,'STEP 5 - B'!$R$274:$AL$306,7,FALSE)</f>
        <v>#N/A</v>
      </c>
      <c r="AA17" s="215" t="e">
        <f>VLOOKUP($A17,'STEP 5 - B'!$R$274:$AL$306,8,FALSE)</f>
        <v>#N/A</v>
      </c>
      <c r="AB17" s="215" t="e">
        <f>VLOOKUP($A17,'STEP 5 - B'!$R$274:$AL$306,9,FALSE)</f>
        <v>#N/A</v>
      </c>
      <c r="AC17" s="215" t="e">
        <f>VLOOKUP($A17,'STEP 5 - B'!$R$274:$AL$306,10,FALSE)</f>
        <v>#N/A</v>
      </c>
      <c r="AD17" s="215" t="e">
        <f>VLOOKUP($A17,'STEP 5 - B'!$R$274:$AL$306,11,FALSE)</f>
        <v>#N/A</v>
      </c>
      <c r="AE17" s="216" t="e">
        <f>VLOOKUP($A17,'STEP 5 - B'!$R$274:$AL$306,12,FALSE)</f>
        <v>#N/A</v>
      </c>
      <c r="AF17" s="216" t="e">
        <f>VLOOKUP($A17,'STEP 5 - B'!$R$274:$AL$306,13,FALSE)</f>
        <v>#N/A</v>
      </c>
      <c r="AG17" s="216" t="e">
        <f>VLOOKUP($A17,'STEP 5 - B'!$R$274:$AL$306,14,FALSE)</f>
        <v>#N/A</v>
      </c>
      <c r="AH17" s="216" t="e">
        <f>VLOOKUP($A17,'STEP 5 - B'!$R$274:$AL$306,15,FALSE)</f>
        <v>#N/A</v>
      </c>
      <c r="AI17" s="216" t="e">
        <f>VLOOKUP($A17,'STEP 5 - B'!$R$274:$AL$306,16,FALSE)</f>
        <v>#N/A</v>
      </c>
      <c r="AJ17" s="216" t="e">
        <f>VLOOKUP($A17,'STEP 5 - B'!$R$274:$AL$306,17,FALSE)</f>
        <v>#N/A</v>
      </c>
      <c r="AK17" s="216" t="e">
        <f>VLOOKUP($A17,'STEP 5 - B'!$R$274:$AL$306,18,FALSE)</f>
        <v>#N/A</v>
      </c>
      <c r="AL17" s="216" t="e">
        <f>VLOOKUP($A17,'STEP 5 - B'!$R$274:$AL$306,19,FALSE)</f>
        <v>#N/A</v>
      </c>
      <c r="AM17" s="216" t="e">
        <f>VLOOKUP($A17,'STEP 5 - B'!$R$274:$AL$306,20,FALSE)</f>
        <v>#N/A</v>
      </c>
      <c r="AN17" s="216" t="e">
        <f>VLOOKUP($A17,'STEP 5 - B'!$R$274:$AL$306,21,FALSE)</f>
        <v>#N/A</v>
      </c>
      <c r="AO17" s="212"/>
      <c r="AP17" s="212"/>
      <c r="AQ17" s="212"/>
      <c r="AR17" s="212"/>
      <c r="AS17" s="212"/>
      <c r="AT17" s="212"/>
      <c r="AU17" s="212"/>
      <c r="AV17" s="212"/>
      <c r="AW17" s="212"/>
      <c r="AX17" s="212"/>
      <c r="AY17" s="218">
        <f t="shared" ca="1" si="7"/>
        <v>42845</v>
      </c>
      <c r="AZ17" s="240" t="e">
        <f t="shared" ca="1" si="8"/>
        <v>#VALUE!</v>
      </c>
      <c r="BA17" s="244" t="e">
        <f>(('STEP 5 - B'!H953-M17)/(N17-M17))</f>
        <v>#DIV/0!</v>
      </c>
      <c r="BB17" s="222"/>
      <c r="BC17" s="222"/>
      <c r="BD17" s="224" t="s">
        <v>203</v>
      </c>
      <c r="BE17" s="212" t="str">
        <f t="shared" si="9"/>
        <v>Result 6 - Please describe the intended result…</v>
      </c>
      <c r="BF17" s="243">
        <f t="shared" si="10"/>
        <v>0</v>
      </c>
      <c r="BG17" s="238"/>
      <c r="BH17" s="242">
        <f t="shared" si="11"/>
        <v>0</v>
      </c>
      <c r="BI17" s="242">
        <f t="shared" si="0"/>
        <v>0</v>
      </c>
      <c r="BJ17" s="242">
        <f t="shared" si="0"/>
        <v>0</v>
      </c>
      <c r="BK17" s="242">
        <f t="shared" si="0"/>
        <v>0</v>
      </c>
      <c r="BL17" s="242">
        <f t="shared" si="0"/>
        <v>0</v>
      </c>
      <c r="BM17" s="242">
        <f t="shared" si="1"/>
        <v>0</v>
      </c>
      <c r="BN17" s="242">
        <f t="shared" si="2"/>
        <v>0</v>
      </c>
      <c r="BO17" s="242">
        <f t="shared" si="3"/>
        <v>0</v>
      </c>
      <c r="BP17" s="242">
        <f t="shared" si="3"/>
        <v>0</v>
      </c>
      <c r="BQ17" s="242">
        <f t="shared" si="4"/>
        <v>0</v>
      </c>
    </row>
    <row r="18" spans="1:69" s="199" customFormat="1" ht="15" customHeight="1" x14ac:dyDescent="0.2">
      <c r="A18" s="211" t="s">
        <v>44</v>
      </c>
      <c r="B18" s="219" t="str">
        <f>'STEP 4'!T40</f>
        <v>please provide a definition of the indicator…</v>
      </c>
      <c r="C18" s="213" t="str">
        <f t="shared" si="5"/>
        <v>I16 - please provide a definition of the indicator…</v>
      </c>
      <c r="D18" s="221" t="s">
        <v>115</v>
      </c>
      <c r="E18" s="212" t="str">
        <f>VLOOKUP(D18,'STEP 3'!$H$323:$S$337,2,FALSE)</f>
        <v>Please describe the intended result…</v>
      </c>
      <c r="F18" s="213" t="str">
        <f>VLOOKUP($D18,'STEP 3'!$H$323:$S$337,6,FALSE)</f>
        <v>Please Select</v>
      </c>
      <c r="G18" s="213" t="str">
        <f>VLOOKUP($D18,'STEP 3'!$H$323:$S$337,8,FALSE)</f>
        <v>Please Select</v>
      </c>
      <c r="H18" s="220" t="str">
        <f>VLOOKUP($D18,'STEP 3'!$H$323:$S$337,10,FALSE)</f>
        <v>(dd.mm.yyyy)</v>
      </c>
      <c r="I18" s="211" t="str">
        <f>VLOOKUP($D18,'STEP 3'!$H$323:$S$337,12,FALSE)</f>
        <v>number of</v>
      </c>
      <c r="J18" s="220" t="e">
        <f t="shared" si="6"/>
        <v>#VALUE!</v>
      </c>
      <c r="K18" s="211">
        <f>VLOOKUP($A18,'STEP 4'!$S$25:$X$57,3,FALSE)</f>
        <v>0</v>
      </c>
      <c r="L18" s="211"/>
      <c r="M18" s="211">
        <f>VLOOKUP($A18,'STEP 4'!$S$25:$X$57,4,FALSE)</f>
        <v>0</v>
      </c>
      <c r="N18" s="211">
        <f>VLOOKUP($A18,'STEP 4'!$S$25:$X$57,5,FALSE)</f>
        <v>0</v>
      </c>
      <c r="O18" s="211"/>
      <c r="P18" s="211"/>
      <c r="Q18" s="211"/>
      <c r="R18" s="211">
        <f>VLOOKUP($A18,'STEP 5 - A'!$T$484:$W$516,2,FALSE)</f>
        <v>0</v>
      </c>
      <c r="S18" s="211">
        <f>VLOOKUP($A18,'STEP 5 - A'!$T$484:$W$516,3,FALSE)</f>
        <v>0</v>
      </c>
      <c r="T18" s="211" t="str">
        <f>VLOOKUP($A18,'STEP 5 - A'!$T$484:$W$516,4,FALSE)</f>
        <v>Please Select</v>
      </c>
      <c r="U18" s="215" t="e">
        <f>VLOOKUP(A18,'STEP 5 - B'!$R$274:$AL$306,2,FALSE)</f>
        <v>#N/A</v>
      </c>
      <c r="V18" s="215" t="e">
        <f>VLOOKUP($A18,'STEP 5 - B'!$R$274:$AL$306,3,FALSE)</f>
        <v>#N/A</v>
      </c>
      <c r="W18" s="215" t="e">
        <f>VLOOKUP($A18,'STEP 5 - B'!$R$274:$AL$306,4,FALSE)</f>
        <v>#N/A</v>
      </c>
      <c r="X18" s="215" t="e">
        <f>VLOOKUP($A18,'STEP 5 - B'!$R$274:$AL$306,5,FALSE)</f>
        <v>#N/A</v>
      </c>
      <c r="Y18" s="215" t="e">
        <f>VLOOKUP($A18,'STEP 5 - B'!$R$274:$AL$306,6,FALSE)</f>
        <v>#N/A</v>
      </c>
      <c r="Z18" s="215" t="e">
        <f>VLOOKUP($A18,'STEP 5 - B'!$R$274:$AL$306,7,FALSE)</f>
        <v>#N/A</v>
      </c>
      <c r="AA18" s="215" t="e">
        <f>VLOOKUP($A18,'STEP 5 - B'!$R$274:$AL$306,8,FALSE)</f>
        <v>#N/A</v>
      </c>
      <c r="AB18" s="215" t="e">
        <f>VLOOKUP($A18,'STEP 5 - B'!$R$274:$AL$306,9,FALSE)</f>
        <v>#N/A</v>
      </c>
      <c r="AC18" s="215" t="e">
        <f>VLOOKUP($A18,'STEP 5 - B'!$R$274:$AL$306,10,FALSE)</f>
        <v>#N/A</v>
      </c>
      <c r="AD18" s="215" t="e">
        <f>VLOOKUP($A18,'STEP 5 - B'!$R$274:$AL$306,11,FALSE)</f>
        <v>#N/A</v>
      </c>
      <c r="AE18" s="216" t="e">
        <f>VLOOKUP($A18,'STEP 5 - B'!$R$274:$AL$306,12,FALSE)</f>
        <v>#N/A</v>
      </c>
      <c r="AF18" s="216" t="e">
        <f>VLOOKUP($A18,'STEP 5 - B'!$R$274:$AL$306,13,FALSE)</f>
        <v>#N/A</v>
      </c>
      <c r="AG18" s="216" t="e">
        <f>VLOOKUP($A18,'STEP 5 - B'!$R$274:$AL$306,14,FALSE)</f>
        <v>#N/A</v>
      </c>
      <c r="AH18" s="216" t="e">
        <f>VLOOKUP($A18,'STEP 5 - B'!$R$274:$AL$306,15,FALSE)</f>
        <v>#N/A</v>
      </c>
      <c r="AI18" s="216" t="e">
        <f>VLOOKUP($A18,'STEP 5 - B'!$R$274:$AL$306,16,FALSE)</f>
        <v>#N/A</v>
      </c>
      <c r="AJ18" s="216" t="e">
        <f>VLOOKUP($A18,'STEP 5 - B'!$R$274:$AL$306,17,FALSE)</f>
        <v>#N/A</v>
      </c>
      <c r="AK18" s="216" t="e">
        <f>VLOOKUP($A18,'STEP 5 - B'!$R$274:$AL$306,18,FALSE)</f>
        <v>#N/A</v>
      </c>
      <c r="AL18" s="216" t="e">
        <f>VLOOKUP($A18,'STEP 5 - B'!$R$274:$AL$306,19,FALSE)</f>
        <v>#N/A</v>
      </c>
      <c r="AM18" s="216" t="e">
        <f>VLOOKUP($A18,'STEP 5 - B'!$R$274:$AL$306,20,FALSE)</f>
        <v>#N/A</v>
      </c>
      <c r="AN18" s="216" t="e">
        <f>VLOOKUP($A18,'STEP 5 - B'!$R$274:$AL$306,21,FALSE)</f>
        <v>#N/A</v>
      </c>
      <c r="AO18" s="212"/>
      <c r="AP18" s="212"/>
      <c r="AQ18" s="212"/>
      <c r="AR18" s="212"/>
      <c r="AS18" s="212"/>
      <c r="AT18" s="212"/>
      <c r="AU18" s="212"/>
      <c r="AV18" s="212"/>
      <c r="AW18" s="212"/>
      <c r="AX18" s="212"/>
      <c r="AY18" s="218">
        <f t="shared" ca="1" si="7"/>
        <v>42845</v>
      </c>
      <c r="AZ18" s="240" t="e">
        <f t="shared" ca="1" si="8"/>
        <v>#VALUE!</v>
      </c>
      <c r="BA18" s="244" t="e">
        <f>(('STEP 5 - B'!H1002-M18)/(N18-M18))</f>
        <v>#DIV/0!</v>
      </c>
      <c r="BB18" s="222"/>
      <c r="BC18" s="222"/>
      <c r="BD18" s="224" t="s">
        <v>204</v>
      </c>
      <c r="BE18" s="212" t="str">
        <f t="shared" si="9"/>
        <v>Result 7 - Please describe the intended result…</v>
      </c>
      <c r="BF18" s="243">
        <f t="shared" si="10"/>
        <v>0</v>
      </c>
      <c r="BG18" s="238"/>
      <c r="BH18" s="242">
        <f t="shared" si="11"/>
        <v>0</v>
      </c>
      <c r="BI18" s="242">
        <f t="shared" si="0"/>
        <v>0</v>
      </c>
      <c r="BJ18" s="242">
        <f t="shared" si="0"/>
        <v>0</v>
      </c>
      <c r="BK18" s="242">
        <f t="shared" si="0"/>
        <v>0</v>
      </c>
      <c r="BL18" s="242">
        <f t="shared" si="0"/>
        <v>0</v>
      </c>
      <c r="BM18" s="242">
        <f t="shared" si="1"/>
        <v>0</v>
      </c>
      <c r="BN18" s="242">
        <f t="shared" si="2"/>
        <v>0</v>
      </c>
      <c r="BO18" s="242">
        <f t="shared" si="3"/>
        <v>0</v>
      </c>
      <c r="BP18" s="242">
        <f t="shared" si="3"/>
        <v>0</v>
      </c>
      <c r="BQ18" s="242">
        <f t="shared" si="4"/>
        <v>0</v>
      </c>
    </row>
    <row r="19" spans="1:69" s="199" customFormat="1" ht="15" customHeight="1" x14ac:dyDescent="0.2">
      <c r="A19" s="211" t="s">
        <v>45</v>
      </c>
      <c r="B19" s="219" t="str">
        <f>'STEP 4'!T41</f>
        <v>please provide a definition of the indicator…</v>
      </c>
      <c r="C19" s="213" t="str">
        <f t="shared" si="5"/>
        <v>I17 - please provide a definition of the indicator…</v>
      </c>
      <c r="D19" s="221" t="s">
        <v>115</v>
      </c>
      <c r="E19" s="212" t="str">
        <f>VLOOKUP(D19,'STEP 3'!$H$323:$S$337,2,FALSE)</f>
        <v>Please describe the intended result…</v>
      </c>
      <c r="F19" s="213" t="str">
        <f>VLOOKUP($D19,'STEP 3'!$H$323:$S$337,6,FALSE)</f>
        <v>Please Select</v>
      </c>
      <c r="G19" s="213" t="str">
        <f>VLOOKUP($D19,'STEP 3'!$H$323:$S$337,8,FALSE)</f>
        <v>Please Select</v>
      </c>
      <c r="H19" s="220" t="str">
        <f>VLOOKUP($D19,'STEP 3'!$H$323:$S$337,10,FALSE)</f>
        <v>(dd.mm.yyyy)</v>
      </c>
      <c r="I19" s="211" t="str">
        <f>VLOOKUP($D19,'STEP 3'!$H$323:$S$337,12,FALSE)</f>
        <v>number of</v>
      </c>
      <c r="J19" s="220" t="e">
        <f t="shared" si="6"/>
        <v>#VALUE!</v>
      </c>
      <c r="K19" s="211">
        <f>VLOOKUP($A19,'STEP 4'!$S$25:$X$57,3,FALSE)</f>
        <v>0</v>
      </c>
      <c r="L19" s="211"/>
      <c r="M19" s="211">
        <f>VLOOKUP($A19,'STEP 4'!$S$25:$X$57,4,FALSE)</f>
        <v>0</v>
      </c>
      <c r="N19" s="211">
        <f>VLOOKUP($A19,'STEP 4'!$S$25:$X$57,5,FALSE)</f>
        <v>0</v>
      </c>
      <c r="O19" s="211"/>
      <c r="P19" s="211"/>
      <c r="Q19" s="211"/>
      <c r="R19" s="211">
        <f>VLOOKUP($A19,'STEP 5 - A'!$T$484:$W$516,2,FALSE)</f>
        <v>0</v>
      </c>
      <c r="S19" s="211">
        <f>VLOOKUP($A19,'STEP 5 - A'!$T$484:$W$516,3,FALSE)</f>
        <v>0</v>
      </c>
      <c r="T19" s="211" t="str">
        <f>VLOOKUP($A19,'STEP 5 - A'!$T$484:$W$516,4,FALSE)</f>
        <v>Please Select</v>
      </c>
      <c r="U19" s="215" t="e">
        <f>VLOOKUP(A19,'STEP 5 - B'!$R$274:$AL$306,2,FALSE)</f>
        <v>#N/A</v>
      </c>
      <c r="V19" s="215" t="e">
        <f>VLOOKUP($A19,'STEP 5 - B'!$R$274:$AL$306,3,FALSE)</f>
        <v>#N/A</v>
      </c>
      <c r="W19" s="215" t="e">
        <f>VLOOKUP($A19,'STEP 5 - B'!$R$274:$AL$306,4,FALSE)</f>
        <v>#N/A</v>
      </c>
      <c r="X19" s="215" t="e">
        <f>VLOOKUP($A19,'STEP 5 - B'!$R$274:$AL$306,5,FALSE)</f>
        <v>#N/A</v>
      </c>
      <c r="Y19" s="215" t="e">
        <f>VLOOKUP($A19,'STEP 5 - B'!$R$274:$AL$306,6,FALSE)</f>
        <v>#N/A</v>
      </c>
      <c r="Z19" s="215" t="e">
        <f>VLOOKUP($A19,'STEP 5 - B'!$R$274:$AL$306,7,FALSE)</f>
        <v>#N/A</v>
      </c>
      <c r="AA19" s="215" t="e">
        <f>VLOOKUP($A19,'STEP 5 - B'!$R$274:$AL$306,8,FALSE)</f>
        <v>#N/A</v>
      </c>
      <c r="AB19" s="215" t="e">
        <f>VLOOKUP($A19,'STEP 5 - B'!$R$274:$AL$306,9,FALSE)</f>
        <v>#N/A</v>
      </c>
      <c r="AC19" s="215" t="e">
        <f>VLOOKUP($A19,'STEP 5 - B'!$R$274:$AL$306,10,FALSE)</f>
        <v>#N/A</v>
      </c>
      <c r="AD19" s="215" t="e">
        <f>VLOOKUP($A19,'STEP 5 - B'!$R$274:$AL$306,11,FALSE)</f>
        <v>#N/A</v>
      </c>
      <c r="AE19" s="216" t="e">
        <f>VLOOKUP($A19,'STEP 5 - B'!$R$274:$AL$306,12,FALSE)</f>
        <v>#N/A</v>
      </c>
      <c r="AF19" s="216" t="e">
        <f>VLOOKUP($A19,'STEP 5 - B'!$R$274:$AL$306,13,FALSE)</f>
        <v>#N/A</v>
      </c>
      <c r="AG19" s="216" t="e">
        <f>VLOOKUP($A19,'STEP 5 - B'!$R$274:$AL$306,14,FALSE)</f>
        <v>#N/A</v>
      </c>
      <c r="AH19" s="216" t="e">
        <f>VLOOKUP($A19,'STEP 5 - B'!$R$274:$AL$306,15,FALSE)</f>
        <v>#N/A</v>
      </c>
      <c r="AI19" s="216" t="e">
        <f>VLOOKUP($A19,'STEP 5 - B'!$R$274:$AL$306,16,FALSE)</f>
        <v>#N/A</v>
      </c>
      <c r="AJ19" s="216" t="e">
        <f>VLOOKUP($A19,'STEP 5 - B'!$R$274:$AL$306,17,FALSE)</f>
        <v>#N/A</v>
      </c>
      <c r="AK19" s="216" t="e">
        <f>VLOOKUP($A19,'STEP 5 - B'!$R$274:$AL$306,18,FALSE)</f>
        <v>#N/A</v>
      </c>
      <c r="AL19" s="216" t="e">
        <f>VLOOKUP($A19,'STEP 5 - B'!$R$274:$AL$306,19,FALSE)</f>
        <v>#N/A</v>
      </c>
      <c r="AM19" s="216" t="e">
        <f>VLOOKUP($A19,'STEP 5 - B'!$R$274:$AL$306,20,FALSE)</f>
        <v>#N/A</v>
      </c>
      <c r="AN19" s="216" t="e">
        <f>VLOOKUP($A19,'STEP 5 - B'!$R$274:$AL$306,21,FALSE)</f>
        <v>#N/A</v>
      </c>
      <c r="AO19" s="212"/>
      <c r="AP19" s="212"/>
      <c r="AQ19" s="212"/>
      <c r="AR19" s="212"/>
      <c r="AS19" s="212"/>
      <c r="AT19" s="212"/>
      <c r="AU19" s="212"/>
      <c r="AV19" s="212"/>
      <c r="AW19" s="212"/>
      <c r="AX19" s="212"/>
      <c r="AY19" s="218">
        <f t="shared" ca="1" si="7"/>
        <v>42845</v>
      </c>
      <c r="AZ19" s="240" t="e">
        <f t="shared" ca="1" si="8"/>
        <v>#VALUE!</v>
      </c>
      <c r="BA19" s="244" t="e">
        <f>(('STEP 5 - B'!H1051-M19)/(N19-M19))</f>
        <v>#DIV/0!</v>
      </c>
      <c r="BB19" s="222"/>
      <c r="BC19" s="222"/>
      <c r="BD19" s="224" t="s">
        <v>204</v>
      </c>
      <c r="BE19" s="212" t="str">
        <f t="shared" si="9"/>
        <v>Result 7 - Please describe the intended result…</v>
      </c>
      <c r="BF19" s="243">
        <f t="shared" si="10"/>
        <v>0</v>
      </c>
      <c r="BG19" s="238"/>
      <c r="BH19" s="242">
        <f t="shared" si="11"/>
        <v>0</v>
      </c>
      <c r="BI19" s="242">
        <f t="shared" ref="BI19:BI35" si="12">IF(ISERROR(AF19),$M19,AF19)</f>
        <v>0</v>
      </c>
      <c r="BJ19" s="242">
        <f t="shared" ref="BJ19:BJ35" si="13">IF(ISERROR(AG19),$M19,AG19)</f>
        <v>0</v>
      </c>
      <c r="BK19" s="242">
        <f t="shared" ref="BK19:BK35" si="14">IF(ISERROR(AH19),$M19,AH19)</f>
        <v>0</v>
      </c>
      <c r="BL19" s="242">
        <f t="shared" ref="BL19:BL35" si="15">IF(ISERROR(AI19),$M19,AI19)</f>
        <v>0</v>
      </c>
      <c r="BM19" s="242">
        <f t="shared" si="1"/>
        <v>0</v>
      </c>
      <c r="BN19" s="242">
        <f t="shared" si="2"/>
        <v>0</v>
      </c>
      <c r="BO19" s="242">
        <f t="shared" ref="BO19:BO35" si="16">IF(ISERROR(AL19),$M19,AL19)</f>
        <v>0</v>
      </c>
      <c r="BP19" s="242">
        <f t="shared" ref="BP19:BP35" si="17">IF(ISERROR(AM19),$M19,AM19)</f>
        <v>0</v>
      </c>
      <c r="BQ19" s="242">
        <f t="shared" si="4"/>
        <v>0</v>
      </c>
    </row>
    <row r="20" spans="1:69" s="199" customFormat="1" ht="15" customHeight="1" x14ac:dyDescent="0.2">
      <c r="A20" s="211" t="s">
        <v>46</v>
      </c>
      <c r="B20" s="219" t="str">
        <f>'STEP 4'!T42</f>
        <v>please provide a definition of the indicator…</v>
      </c>
      <c r="C20" s="213" t="str">
        <f t="shared" si="5"/>
        <v>I18 - please provide a definition of the indicator…</v>
      </c>
      <c r="D20" s="221" t="s">
        <v>116</v>
      </c>
      <c r="E20" s="212" t="str">
        <f>VLOOKUP(D20,'STEP 3'!$H$323:$S$337,2,FALSE)</f>
        <v>Please describe the intended result…</v>
      </c>
      <c r="F20" s="213" t="str">
        <f>VLOOKUP($D20,'STEP 3'!$H$323:$S$337,6,FALSE)</f>
        <v>Please Select</v>
      </c>
      <c r="G20" s="213" t="str">
        <f>VLOOKUP($D20,'STEP 3'!$H$323:$S$337,8,FALSE)</f>
        <v>Please Select</v>
      </c>
      <c r="H20" s="220" t="str">
        <f>VLOOKUP($D20,'STEP 3'!$H$323:$S$337,10,FALSE)</f>
        <v>(dd.mm.yyyy)</v>
      </c>
      <c r="I20" s="211" t="str">
        <f>VLOOKUP($D20,'STEP 3'!$H$323:$S$337,12,FALSE)</f>
        <v>number of</v>
      </c>
      <c r="J20" s="220" t="e">
        <f t="shared" si="6"/>
        <v>#VALUE!</v>
      </c>
      <c r="K20" s="211">
        <f>VLOOKUP($A20,'STEP 4'!$S$25:$X$57,3,FALSE)</f>
        <v>0</v>
      </c>
      <c r="L20" s="211"/>
      <c r="M20" s="211">
        <f>VLOOKUP($A20,'STEP 4'!$S$25:$X$57,4,FALSE)</f>
        <v>0</v>
      </c>
      <c r="N20" s="211">
        <f>VLOOKUP($A20,'STEP 4'!$S$25:$X$57,5,FALSE)</f>
        <v>0</v>
      </c>
      <c r="O20" s="211"/>
      <c r="P20" s="211"/>
      <c r="Q20" s="211"/>
      <c r="R20" s="211">
        <f>VLOOKUP($A20,'STEP 5 - A'!$T$484:$W$516,2,FALSE)</f>
        <v>0</v>
      </c>
      <c r="S20" s="211">
        <f>VLOOKUP($A20,'STEP 5 - A'!$T$484:$W$516,3,FALSE)</f>
        <v>0</v>
      </c>
      <c r="T20" s="211" t="str">
        <f>VLOOKUP($A20,'STEP 5 - A'!$T$484:$W$516,4,FALSE)</f>
        <v>Please Select</v>
      </c>
      <c r="U20" s="215" t="e">
        <f>VLOOKUP(A20,'STEP 5 - B'!$R$274:$AL$306,2,FALSE)</f>
        <v>#N/A</v>
      </c>
      <c r="V20" s="215" t="e">
        <f>VLOOKUP($A20,'STEP 5 - B'!$R$274:$AL$306,3,FALSE)</f>
        <v>#N/A</v>
      </c>
      <c r="W20" s="215" t="e">
        <f>VLOOKUP($A20,'STEP 5 - B'!$R$274:$AL$306,4,FALSE)</f>
        <v>#N/A</v>
      </c>
      <c r="X20" s="215" t="e">
        <f>VLOOKUP($A20,'STEP 5 - B'!$R$274:$AL$306,5,FALSE)</f>
        <v>#N/A</v>
      </c>
      <c r="Y20" s="215" t="e">
        <f>VLOOKUP($A20,'STEP 5 - B'!$R$274:$AL$306,6,FALSE)</f>
        <v>#N/A</v>
      </c>
      <c r="Z20" s="215" t="e">
        <f>VLOOKUP($A20,'STEP 5 - B'!$R$274:$AL$306,7,FALSE)</f>
        <v>#N/A</v>
      </c>
      <c r="AA20" s="215" t="e">
        <f>VLOOKUP($A20,'STEP 5 - B'!$R$274:$AL$306,8,FALSE)</f>
        <v>#N/A</v>
      </c>
      <c r="AB20" s="215" t="e">
        <f>VLOOKUP($A20,'STEP 5 - B'!$R$274:$AL$306,9,FALSE)</f>
        <v>#N/A</v>
      </c>
      <c r="AC20" s="215" t="e">
        <f>VLOOKUP($A20,'STEP 5 - B'!$R$274:$AL$306,10,FALSE)</f>
        <v>#N/A</v>
      </c>
      <c r="AD20" s="215" t="e">
        <f>VLOOKUP($A20,'STEP 5 - B'!$R$274:$AL$306,11,FALSE)</f>
        <v>#N/A</v>
      </c>
      <c r="AE20" s="216" t="e">
        <f>VLOOKUP($A20,'STEP 5 - B'!$R$274:$AL$306,12,FALSE)</f>
        <v>#N/A</v>
      </c>
      <c r="AF20" s="216" t="e">
        <f>VLOOKUP($A20,'STEP 5 - B'!$R$274:$AL$306,13,FALSE)</f>
        <v>#N/A</v>
      </c>
      <c r="AG20" s="216" t="e">
        <f>VLOOKUP($A20,'STEP 5 - B'!$R$274:$AL$306,14,FALSE)</f>
        <v>#N/A</v>
      </c>
      <c r="AH20" s="216" t="e">
        <f>VLOOKUP($A20,'STEP 5 - B'!$R$274:$AL$306,15,FALSE)</f>
        <v>#N/A</v>
      </c>
      <c r="AI20" s="216" t="e">
        <f>VLOOKUP($A20,'STEP 5 - B'!$R$274:$AL$306,16,FALSE)</f>
        <v>#N/A</v>
      </c>
      <c r="AJ20" s="216" t="e">
        <f>VLOOKUP($A20,'STEP 5 - B'!$R$274:$AL$306,17,FALSE)</f>
        <v>#N/A</v>
      </c>
      <c r="AK20" s="216" t="e">
        <f>VLOOKUP($A20,'STEP 5 - B'!$R$274:$AL$306,18,FALSE)</f>
        <v>#N/A</v>
      </c>
      <c r="AL20" s="216" t="e">
        <f>VLOOKUP($A20,'STEP 5 - B'!$R$274:$AL$306,19,FALSE)</f>
        <v>#N/A</v>
      </c>
      <c r="AM20" s="216" t="e">
        <f>VLOOKUP($A20,'STEP 5 - B'!$R$274:$AL$306,20,FALSE)</f>
        <v>#N/A</v>
      </c>
      <c r="AN20" s="216" t="e">
        <f>VLOOKUP($A20,'STEP 5 - B'!$R$274:$AL$306,21,FALSE)</f>
        <v>#N/A</v>
      </c>
      <c r="AO20" s="212"/>
      <c r="AP20" s="212"/>
      <c r="AQ20" s="212"/>
      <c r="AR20" s="212"/>
      <c r="AS20" s="212"/>
      <c r="AT20" s="212"/>
      <c r="AU20" s="212"/>
      <c r="AV20" s="212"/>
      <c r="AW20" s="212"/>
      <c r="AX20" s="212"/>
      <c r="AY20" s="218">
        <f t="shared" ca="1" si="7"/>
        <v>42845</v>
      </c>
      <c r="AZ20" s="240" t="e">
        <f t="shared" ca="1" si="8"/>
        <v>#VALUE!</v>
      </c>
      <c r="BA20" s="244" t="e">
        <f>(('STEP 5 - B'!H1100-M20)/(N20-M20))</f>
        <v>#DIV/0!</v>
      </c>
      <c r="BB20" s="222"/>
      <c r="BC20" s="222"/>
      <c r="BD20" s="224" t="s">
        <v>205</v>
      </c>
      <c r="BE20" s="212" t="str">
        <f t="shared" si="9"/>
        <v>Result 8 - Please describe the intended result…</v>
      </c>
      <c r="BF20" s="243">
        <f t="shared" si="10"/>
        <v>0</v>
      </c>
      <c r="BG20" s="238"/>
      <c r="BH20" s="242">
        <f t="shared" si="11"/>
        <v>0</v>
      </c>
      <c r="BI20" s="242">
        <f t="shared" si="12"/>
        <v>0</v>
      </c>
      <c r="BJ20" s="242">
        <f t="shared" si="13"/>
        <v>0</v>
      </c>
      <c r="BK20" s="242">
        <f t="shared" si="14"/>
        <v>0</v>
      </c>
      <c r="BL20" s="242">
        <f t="shared" si="15"/>
        <v>0</v>
      </c>
      <c r="BM20" s="242">
        <f t="shared" si="1"/>
        <v>0</v>
      </c>
      <c r="BN20" s="242">
        <f t="shared" si="2"/>
        <v>0</v>
      </c>
      <c r="BO20" s="242">
        <f t="shared" si="16"/>
        <v>0</v>
      </c>
      <c r="BP20" s="242">
        <f t="shared" si="17"/>
        <v>0</v>
      </c>
      <c r="BQ20" s="242">
        <f t="shared" si="4"/>
        <v>0</v>
      </c>
    </row>
    <row r="21" spans="1:69" s="199" customFormat="1" ht="15" customHeight="1" x14ac:dyDescent="0.2">
      <c r="A21" s="211" t="s">
        <v>47</v>
      </c>
      <c r="B21" s="219" t="str">
        <f>'STEP 4'!T43</f>
        <v>please provide a definition of the indicator…</v>
      </c>
      <c r="C21" s="213" t="str">
        <f t="shared" si="5"/>
        <v>I19 - please provide a definition of the indicator…</v>
      </c>
      <c r="D21" s="221" t="s">
        <v>116</v>
      </c>
      <c r="E21" s="212" t="str">
        <f>VLOOKUP(D21,'STEP 3'!$H$323:$S$337,2,FALSE)</f>
        <v>Please describe the intended result…</v>
      </c>
      <c r="F21" s="213" t="str">
        <f>VLOOKUP($D21,'STEP 3'!$H$323:$S$337,6,FALSE)</f>
        <v>Please Select</v>
      </c>
      <c r="G21" s="213" t="str">
        <f>VLOOKUP($D21,'STEP 3'!$H$323:$S$337,8,FALSE)</f>
        <v>Please Select</v>
      </c>
      <c r="H21" s="220" t="str">
        <f>VLOOKUP($D21,'STEP 3'!$H$323:$S$337,10,FALSE)</f>
        <v>(dd.mm.yyyy)</v>
      </c>
      <c r="I21" s="211" t="str">
        <f>VLOOKUP($D21,'STEP 3'!$H$323:$S$337,12,FALSE)</f>
        <v>number of</v>
      </c>
      <c r="J21" s="220" t="e">
        <f t="shared" si="6"/>
        <v>#VALUE!</v>
      </c>
      <c r="K21" s="211">
        <f>VLOOKUP($A21,'STEP 4'!$S$25:$X$57,3,FALSE)</f>
        <v>0</v>
      </c>
      <c r="L21" s="211"/>
      <c r="M21" s="211">
        <f>VLOOKUP($A21,'STEP 4'!$S$25:$X$57,4,FALSE)</f>
        <v>0</v>
      </c>
      <c r="N21" s="211">
        <f>VLOOKUP($A21,'STEP 4'!$S$25:$X$57,5,FALSE)</f>
        <v>0</v>
      </c>
      <c r="O21" s="211"/>
      <c r="P21" s="211"/>
      <c r="Q21" s="211"/>
      <c r="R21" s="211">
        <f>VLOOKUP($A21,'STEP 5 - A'!$T$484:$W$516,2,FALSE)</f>
        <v>0</v>
      </c>
      <c r="S21" s="211">
        <f>VLOOKUP($A21,'STEP 5 - A'!$T$484:$W$516,3,FALSE)</f>
        <v>0</v>
      </c>
      <c r="T21" s="211" t="str">
        <f>VLOOKUP($A21,'STEP 5 - A'!$T$484:$W$516,4,FALSE)</f>
        <v>Please Select</v>
      </c>
      <c r="U21" s="215" t="e">
        <f>VLOOKUP(A21,'STEP 5 - B'!$R$274:$AL$306,2,FALSE)</f>
        <v>#N/A</v>
      </c>
      <c r="V21" s="215" t="e">
        <f>VLOOKUP($A21,'STEP 5 - B'!$R$274:$AL$306,3,FALSE)</f>
        <v>#N/A</v>
      </c>
      <c r="W21" s="215" t="e">
        <f>VLOOKUP($A21,'STEP 5 - B'!$R$274:$AL$306,4,FALSE)</f>
        <v>#N/A</v>
      </c>
      <c r="X21" s="215" t="e">
        <f>VLOOKUP($A21,'STEP 5 - B'!$R$274:$AL$306,5,FALSE)</f>
        <v>#N/A</v>
      </c>
      <c r="Y21" s="215" t="e">
        <f>VLOOKUP($A21,'STEP 5 - B'!$R$274:$AL$306,6,FALSE)</f>
        <v>#N/A</v>
      </c>
      <c r="Z21" s="215" t="e">
        <f>VLOOKUP($A21,'STEP 5 - B'!$R$274:$AL$306,7,FALSE)</f>
        <v>#N/A</v>
      </c>
      <c r="AA21" s="215" t="e">
        <f>VLOOKUP($A21,'STEP 5 - B'!$R$274:$AL$306,8,FALSE)</f>
        <v>#N/A</v>
      </c>
      <c r="AB21" s="215" t="e">
        <f>VLOOKUP($A21,'STEP 5 - B'!$R$274:$AL$306,9,FALSE)</f>
        <v>#N/A</v>
      </c>
      <c r="AC21" s="215" t="e">
        <f>VLOOKUP($A21,'STEP 5 - B'!$R$274:$AL$306,10,FALSE)</f>
        <v>#N/A</v>
      </c>
      <c r="AD21" s="215" t="e">
        <f>VLOOKUP($A21,'STEP 5 - B'!$R$274:$AL$306,11,FALSE)</f>
        <v>#N/A</v>
      </c>
      <c r="AE21" s="216" t="e">
        <f>VLOOKUP($A21,'STEP 5 - B'!$R$274:$AL$306,12,FALSE)</f>
        <v>#N/A</v>
      </c>
      <c r="AF21" s="216" t="e">
        <f>VLOOKUP($A21,'STEP 5 - B'!$R$274:$AL$306,13,FALSE)</f>
        <v>#N/A</v>
      </c>
      <c r="AG21" s="216" t="e">
        <f>VLOOKUP($A21,'STEP 5 - B'!$R$274:$AL$306,14,FALSE)</f>
        <v>#N/A</v>
      </c>
      <c r="AH21" s="216" t="e">
        <f>VLOOKUP($A21,'STEP 5 - B'!$R$274:$AL$306,15,FALSE)</f>
        <v>#N/A</v>
      </c>
      <c r="AI21" s="216" t="e">
        <f>VLOOKUP($A21,'STEP 5 - B'!$R$274:$AL$306,16,FALSE)</f>
        <v>#N/A</v>
      </c>
      <c r="AJ21" s="216" t="e">
        <f>VLOOKUP($A21,'STEP 5 - B'!$R$274:$AL$306,17,FALSE)</f>
        <v>#N/A</v>
      </c>
      <c r="AK21" s="216" t="e">
        <f>VLOOKUP($A21,'STEP 5 - B'!$R$274:$AL$306,18,FALSE)</f>
        <v>#N/A</v>
      </c>
      <c r="AL21" s="216" t="e">
        <f>VLOOKUP($A21,'STEP 5 - B'!$R$274:$AL$306,19,FALSE)</f>
        <v>#N/A</v>
      </c>
      <c r="AM21" s="216" t="e">
        <f>VLOOKUP($A21,'STEP 5 - B'!$R$274:$AL$306,20,FALSE)</f>
        <v>#N/A</v>
      </c>
      <c r="AN21" s="216" t="e">
        <f>VLOOKUP($A21,'STEP 5 - B'!$R$274:$AL$306,21,FALSE)</f>
        <v>#N/A</v>
      </c>
      <c r="AO21" s="212"/>
      <c r="AP21" s="212"/>
      <c r="AQ21" s="212"/>
      <c r="AR21" s="212"/>
      <c r="AS21" s="212"/>
      <c r="AT21" s="212"/>
      <c r="AU21" s="212"/>
      <c r="AV21" s="212"/>
      <c r="AW21" s="212"/>
      <c r="AX21" s="212"/>
      <c r="AY21" s="218">
        <f t="shared" ca="1" si="7"/>
        <v>42845</v>
      </c>
      <c r="AZ21" s="240" t="e">
        <f t="shared" ca="1" si="8"/>
        <v>#VALUE!</v>
      </c>
      <c r="BA21" s="244" t="e">
        <f>(('STEP 5 - B'!H1149-M21)/(N21-M21))</f>
        <v>#DIV/0!</v>
      </c>
      <c r="BB21" s="222"/>
      <c r="BC21" s="222"/>
      <c r="BD21" s="224" t="s">
        <v>205</v>
      </c>
      <c r="BE21" s="212" t="str">
        <f t="shared" si="9"/>
        <v>Result 8 - Please describe the intended result…</v>
      </c>
      <c r="BF21" s="243">
        <f t="shared" si="10"/>
        <v>0</v>
      </c>
      <c r="BG21" s="238"/>
      <c r="BH21" s="242">
        <f t="shared" si="11"/>
        <v>0</v>
      </c>
      <c r="BI21" s="242">
        <f t="shared" si="12"/>
        <v>0</v>
      </c>
      <c r="BJ21" s="242">
        <f t="shared" si="13"/>
        <v>0</v>
      </c>
      <c r="BK21" s="242">
        <f t="shared" si="14"/>
        <v>0</v>
      </c>
      <c r="BL21" s="242">
        <f t="shared" si="15"/>
        <v>0</v>
      </c>
      <c r="BM21" s="242">
        <f t="shared" si="1"/>
        <v>0</v>
      </c>
      <c r="BN21" s="242">
        <f t="shared" si="2"/>
        <v>0</v>
      </c>
      <c r="BO21" s="242">
        <f t="shared" si="16"/>
        <v>0</v>
      </c>
      <c r="BP21" s="242">
        <f t="shared" si="17"/>
        <v>0</v>
      </c>
      <c r="BQ21" s="242">
        <f t="shared" si="4"/>
        <v>0</v>
      </c>
    </row>
    <row r="22" spans="1:69" s="199" customFormat="1" ht="15" customHeight="1" x14ac:dyDescent="0.2">
      <c r="A22" s="211" t="s">
        <v>48</v>
      </c>
      <c r="B22" s="219" t="str">
        <f>'STEP 4'!T44</f>
        <v>please provide a definition of the indicator…</v>
      </c>
      <c r="C22" s="213" t="str">
        <f t="shared" si="5"/>
        <v>I20 - please provide a definition of the indicator…</v>
      </c>
      <c r="D22" s="221" t="s">
        <v>117</v>
      </c>
      <c r="E22" s="212" t="str">
        <f>VLOOKUP(D22,'STEP 3'!$H$323:$S$337,2,FALSE)</f>
        <v>Please describe the intended result…</v>
      </c>
      <c r="F22" s="213" t="str">
        <f>VLOOKUP($D22,'STEP 3'!$H$323:$S$337,6,FALSE)</f>
        <v>Please Select</v>
      </c>
      <c r="G22" s="213" t="str">
        <f>VLOOKUP($D22,'STEP 3'!$H$323:$S$337,8,FALSE)</f>
        <v>Please Select</v>
      </c>
      <c r="H22" s="220" t="str">
        <f>VLOOKUP($D22,'STEP 3'!$H$323:$S$337,10,FALSE)</f>
        <v>(dd.mm.yyyy)</v>
      </c>
      <c r="I22" s="211" t="str">
        <f>VLOOKUP($D22,'STEP 3'!$H$323:$S$337,12,FALSE)</f>
        <v>number of</v>
      </c>
      <c r="J22" s="220" t="e">
        <f t="shared" si="6"/>
        <v>#VALUE!</v>
      </c>
      <c r="K22" s="211">
        <f>VLOOKUP($A22,'STEP 4'!$S$25:$X$57,3,FALSE)</f>
        <v>0</v>
      </c>
      <c r="L22" s="211"/>
      <c r="M22" s="211">
        <f>VLOOKUP($A22,'STEP 4'!$S$25:$X$57,4,FALSE)</f>
        <v>0</v>
      </c>
      <c r="N22" s="211">
        <f>VLOOKUP($A22,'STEP 4'!$S$25:$X$57,5,FALSE)</f>
        <v>0</v>
      </c>
      <c r="O22" s="211"/>
      <c r="P22" s="211"/>
      <c r="Q22" s="211"/>
      <c r="R22" s="211">
        <f>VLOOKUP($A22,'STEP 5 - A'!$T$484:$W$516,2,FALSE)</f>
        <v>0</v>
      </c>
      <c r="S22" s="211">
        <f>VLOOKUP($A22,'STEP 5 - A'!$T$484:$W$516,3,FALSE)</f>
        <v>0</v>
      </c>
      <c r="T22" s="211" t="str">
        <f>VLOOKUP($A22,'STEP 5 - A'!$T$484:$W$516,4,FALSE)</f>
        <v>Please Select</v>
      </c>
      <c r="U22" s="215" t="e">
        <f>VLOOKUP(A22,'STEP 5 - B'!$R$274:$AL$306,2,FALSE)</f>
        <v>#N/A</v>
      </c>
      <c r="V22" s="215" t="e">
        <f>VLOOKUP($A22,'STEP 5 - B'!$R$274:$AL$306,3,FALSE)</f>
        <v>#N/A</v>
      </c>
      <c r="W22" s="215" t="e">
        <f>VLOOKUP($A22,'STEP 5 - B'!$R$274:$AL$306,4,FALSE)</f>
        <v>#N/A</v>
      </c>
      <c r="X22" s="215" t="e">
        <f>VLOOKUP($A22,'STEP 5 - B'!$R$274:$AL$306,5,FALSE)</f>
        <v>#N/A</v>
      </c>
      <c r="Y22" s="215" t="e">
        <f>VLOOKUP($A22,'STEP 5 - B'!$R$274:$AL$306,6,FALSE)</f>
        <v>#N/A</v>
      </c>
      <c r="Z22" s="215" t="e">
        <f>VLOOKUP($A22,'STEP 5 - B'!$R$274:$AL$306,7,FALSE)</f>
        <v>#N/A</v>
      </c>
      <c r="AA22" s="215" t="e">
        <f>VLOOKUP($A22,'STEP 5 - B'!$R$274:$AL$306,8,FALSE)</f>
        <v>#N/A</v>
      </c>
      <c r="AB22" s="215" t="e">
        <f>VLOOKUP($A22,'STEP 5 - B'!$R$274:$AL$306,9,FALSE)</f>
        <v>#N/A</v>
      </c>
      <c r="AC22" s="215" t="e">
        <f>VLOOKUP($A22,'STEP 5 - B'!$R$274:$AL$306,10,FALSE)</f>
        <v>#N/A</v>
      </c>
      <c r="AD22" s="215" t="e">
        <f>VLOOKUP($A22,'STEP 5 - B'!$R$274:$AL$306,11,FALSE)</f>
        <v>#N/A</v>
      </c>
      <c r="AE22" s="216" t="e">
        <f>VLOOKUP($A22,'STEP 5 - B'!$R$274:$AL$306,12,FALSE)</f>
        <v>#N/A</v>
      </c>
      <c r="AF22" s="216" t="e">
        <f>VLOOKUP($A22,'STEP 5 - B'!$R$274:$AL$306,13,FALSE)</f>
        <v>#N/A</v>
      </c>
      <c r="AG22" s="216" t="e">
        <f>VLOOKUP($A22,'STEP 5 - B'!$R$274:$AL$306,14,FALSE)</f>
        <v>#N/A</v>
      </c>
      <c r="AH22" s="216" t="e">
        <f>VLOOKUP($A22,'STEP 5 - B'!$R$274:$AL$306,15,FALSE)</f>
        <v>#N/A</v>
      </c>
      <c r="AI22" s="216" t="e">
        <f>VLOOKUP($A22,'STEP 5 - B'!$R$274:$AL$306,16,FALSE)</f>
        <v>#N/A</v>
      </c>
      <c r="AJ22" s="216" t="e">
        <f>VLOOKUP($A22,'STEP 5 - B'!$R$274:$AL$306,17,FALSE)</f>
        <v>#N/A</v>
      </c>
      <c r="AK22" s="216" t="e">
        <f>VLOOKUP($A22,'STEP 5 - B'!$R$274:$AL$306,18,FALSE)</f>
        <v>#N/A</v>
      </c>
      <c r="AL22" s="216" t="e">
        <f>VLOOKUP($A22,'STEP 5 - B'!$R$274:$AL$306,19,FALSE)</f>
        <v>#N/A</v>
      </c>
      <c r="AM22" s="216" t="e">
        <f>VLOOKUP($A22,'STEP 5 - B'!$R$274:$AL$306,20,FALSE)</f>
        <v>#N/A</v>
      </c>
      <c r="AN22" s="216" t="e">
        <f>VLOOKUP($A22,'STEP 5 - B'!$R$274:$AL$306,21,FALSE)</f>
        <v>#N/A</v>
      </c>
      <c r="AO22" s="212"/>
      <c r="AP22" s="212"/>
      <c r="AQ22" s="212"/>
      <c r="AR22" s="212"/>
      <c r="AS22" s="212"/>
      <c r="AT22" s="212"/>
      <c r="AU22" s="212"/>
      <c r="AV22" s="212"/>
      <c r="AW22" s="212"/>
      <c r="AX22" s="212"/>
      <c r="AY22" s="218">
        <f t="shared" ca="1" si="7"/>
        <v>42845</v>
      </c>
      <c r="AZ22" s="240" t="e">
        <f t="shared" ca="1" si="8"/>
        <v>#VALUE!</v>
      </c>
      <c r="BA22" s="244" t="e">
        <f>(('STEP 5 - B'!H1198-M22)/(N22-M22))</f>
        <v>#DIV/0!</v>
      </c>
      <c r="BB22" s="222"/>
      <c r="BC22" s="222"/>
      <c r="BD22" s="224" t="s">
        <v>206</v>
      </c>
      <c r="BE22" s="212" t="str">
        <f t="shared" si="9"/>
        <v>Result 9 - Please describe the intended result…</v>
      </c>
      <c r="BF22" s="243">
        <f t="shared" si="10"/>
        <v>0</v>
      </c>
      <c r="BG22" s="238"/>
      <c r="BH22" s="242">
        <f t="shared" si="11"/>
        <v>0</v>
      </c>
      <c r="BI22" s="242">
        <f t="shared" si="12"/>
        <v>0</v>
      </c>
      <c r="BJ22" s="242">
        <f t="shared" si="13"/>
        <v>0</v>
      </c>
      <c r="BK22" s="242">
        <f t="shared" si="14"/>
        <v>0</v>
      </c>
      <c r="BL22" s="242">
        <f t="shared" si="15"/>
        <v>0</v>
      </c>
      <c r="BM22" s="242">
        <f t="shared" si="1"/>
        <v>0</v>
      </c>
      <c r="BN22" s="242">
        <f t="shared" si="2"/>
        <v>0</v>
      </c>
      <c r="BO22" s="242">
        <f t="shared" si="16"/>
        <v>0</v>
      </c>
      <c r="BP22" s="242">
        <f t="shared" si="17"/>
        <v>0</v>
      </c>
      <c r="BQ22" s="242">
        <f t="shared" si="4"/>
        <v>0</v>
      </c>
    </row>
    <row r="23" spans="1:69" s="199" customFormat="1" ht="15" customHeight="1" x14ac:dyDescent="0.2">
      <c r="A23" s="211" t="s">
        <v>49</v>
      </c>
      <c r="B23" s="219" t="str">
        <f>'STEP 4'!T45</f>
        <v>please provide a definition of the indicator…</v>
      </c>
      <c r="C23" s="213" t="str">
        <f t="shared" si="5"/>
        <v>I21 - please provide a definition of the indicator…</v>
      </c>
      <c r="D23" s="221" t="s">
        <v>117</v>
      </c>
      <c r="E23" s="212" t="str">
        <f>VLOOKUP(D23,'STEP 3'!$H$323:$S$337,2,FALSE)</f>
        <v>Please describe the intended result…</v>
      </c>
      <c r="F23" s="213" t="str">
        <f>VLOOKUP($D23,'STEP 3'!$H$323:$S$337,6,FALSE)</f>
        <v>Please Select</v>
      </c>
      <c r="G23" s="213" t="str">
        <f>VLOOKUP($D23,'STEP 3'!$H$323:$S$337,8,FALSE)</f>
        <v>Please Select</v>
      </c>
      <c r="H23" s="220" t="str">
        <f>VLOOKUP($D23,'STEP 3'!$H$323:$S$337,10,FALSE)</f>
        <v>(dd.mm.yyyy)</v>
      </c>
      <c r="I23" s="211" t="str">
        <f>VLOOKUP($D23,'STEP 3'!$H$323:$S$337,12,FALSE)</f>
        <v>number of</v>
      </c>
      <c r="J23" s="220" t="e">
        <f t="shared" si="6"/>
        <v>#VALUE!</v>
      </c>
      <c r="K23" s="211">
        <f>VLOOKUP($A23,'STEP 4'!$S$25:$X$57,3,FALSE)</f>
        <v>0</v>
      </c>
      <c r="L23" s="211"/>
      <c r="M23" s="211">
        <f>VLOOKUP($A23,'STEP 4'!$S$25:$X$57,4,FALSE)</f>
        <v>0</v>
      </c>
      <c r="N23" s="211">
        <f>VLOOKUP($A23,'STEP 4'!$S$25:$X$57,5,FALSE)</f>
        <v>0</v>
      </c>
      <c r="O23" s="211"/>
      <c r="P23" s="211"/>
      <c r="Q23" s="211"/>
      <c r="R23" s="211">
        <f>VLOOKUP($A23,'STEP 5 - A'!$T$484:$W$516,2,FALSE)</f>
        <v>0</v>
      </c>
      <c r="S23" s="211">
        <f>VLOOKUP($A23,'STEP 5 - A'!$T$484:$W$516,3,FALSE)</f>
        <v>0</v>
      </c>
      <c r="T23" s="211" t="str">
        <f>VLOOKUP($A23,'STEP 5 - A'!$T$484:$W$516,4,FALSE)</f>
        <v>Please Select</v>
      </c>
      <c r="U23" s="215" t="e">
        <f>VLOOKUP(A23,'STEP 5 - B'!$R$274:$AL$306,2,FALSE)</f>
        <v>#N/A</v>
      </c>
      <c r="V23" s="215" t="e">
        <f>VLOOKUP($A23,'STEP 5 - B'!$R$274:$AL$306,3,FALSE)</f>
        <v>#N/A</v>
      </c>
      <c r="W23" s="215" t="e">
        <f>VLOOKUP($A23,'STEP 5 - B'!$R$274:$AL$306,4,FALSE)</f>
        <v>#N/A</v>
      </c>
      <c r="X23" s="215" t="e">
        <f>VLOOKUP($A23,'STEP 5 - B'!$R$274:$AL$306,5,FALSE)</f>
        <v>#N/A</v>
      </c>
      <c r="Y23" s="215" t="e">
        <f>VLOOKUP($A23,'STEP 5 - B'!$R$274:$AL$306,6,FALSE)</f>
        <v>#N/A</v>
      </c>
      <c r="Z23" s="215" t="e">
        <f>VLOOKUP($A23,'STEP 5 - B'!$R$274:$AL$306,7,FALSE)</f>
        <v>#N/A</v>
      </c>
      <c r="AA23" s="215" t="e">
        <f>VLOOKUP($A23,'STEP 5 - B'!$R$274:$AL$306,8,FALSE)</f>
        <v>#N/A</v>
      </c>
      <c r="AB23" s="215" t="e">
        <f>VLOOKUP($A23,'STEP 5 - B'!$R$274:$AL$306,9,FALSE)</f>
        <v>#N/A</v>
      </c>
      <c r="AC23" s="215" t="e">
        <f>VLOOKUP($A23,'STEP 5 - B'!$R$274:$AL$306,10,FALSE)</f>
        <v>#N/A</v>
      </c>
      <c r="AD23" s="215" t="e">
        <f>VLOOKUP($A23,'STEP 5 - B'!$R$274:$AL$306,11,FALSE)</f>
        <v>#N/A</v>
      </c>
      <c r="AE23" s="216" t="e">
        <f>VLOOKUP($A23,'STEP 5 - B'!$R$274:$AL$306,12,FALSE)</f>
        <v>#N/A</v>
      </c>
      <c r="AF23" s="216" t="e">
        <f>VLOOKUP($A23,'STEP 5 - B'!$R$274:$AL$306,13,FALSE)</f>
        <v>#N/A</v>
      </c>
      <c r="AG23" s="216" t="e">
        <f>VLOOKUP($A23,'STEP 5 - B'!$R$274:$AL$306,14,FALSE)</f>
        <v>#N/A</v>
      </c>
      <c r="AH23" s="216" t="e">
        <f>VLOOKUP($A23,'STEP 5 - B'!$R$274:$AL$306,15,FALSE)</f>
        <v>#N/A</v>
      </c>
      <c r="AI23" s="216" t="e">
        <f>VLOOKUP($A23,'STEP 5 - B'!$R$274:$AL$306,16,FALSE)</f>
        <v>#N/A</v>
      </c>
      <c r="AJ23" s="216" t="e">
        <f>VLOOKUP($A23,'STEP 5 - B'!$R$274:$AL$306,17,FALSE)</f>
        <v>#N/A</v>
      </c>
      <c r="AK23" s="216" t="e">
        <f>VLOOKUP($A23,'STEP 5 - B'!$R$274:$AL$306,18,FALSE)</f>
        <v>#N/A</v>
      </c>
      <c r="AL23" s="216" t="e">
        <f>VLOOKUP($A23,'STEP 5 - B'!$R$274:$AL$306,19,FALSE)</f>
        <v>#N/A</v>
      </c>
      <c r="AM23" s="216" t="e">
        <f>VLOOKUP($A23,'STEP 5 - B'!$R$274:$AL$306,20,FALSE)</f>
        <v>#N/A</v>
      </c>
      <c r="AN23" s="216" t="e">
        <f>VLOOKUP($A23,'STEP 5 - B'!$R$274:$AL$306,21,FALSE)</f>
        <v>#N/A</v>
      </c>
      <c r="AO23" s="212"/>
      <c r="AP23" s="212"/>
      <c r="AQ23" s="212"/>
      <c r="AR23" s="212"/>
      <c r="AS23" s="212"/>
      <c r="AT23" s="212"/>
      <c r="AU23" s="212"/>
      <c r="AV23" s="212"/>
      <c r="AW23" s="212"/>
      <c r="AX23" s="212"/>
      <c r="AY23" s="218">
        <f t="shared" ca="1" si="7"/>
        <v>42845</v>
      </c>
      <c r="AZ23" s="240" t="e">
        <f t="shared" ca="1" si="8"/>
        <v>#VALUE!</v>
      </c>
      <c r="BA23" s="244" t="e">
        <f>(('STEP 5 - B'!H1247-M23)/(N23-M23))</f>
        <v>#DIV/0!</v>
      </c>
      <c r="BB23" s="222"/>
      <c r="BC23" s="222"/>
      <c r="BD23" s="224" t="s">
        <v>206</v>
      </c>
      <c r="BE23" s="212" t="str">
        <f t="shared" si="9"/>
        <v>Result 9 - Please describe the intended result…</v>
      </c>
      <c r="BF23" s="243">
        <f t="shared" si="10"/>
        <v>0</v>
      </c>
      <c r="BG23" s="238"/>
      <c r="BH23" s="242">
        <f t="shared" si="11"/>
        <v>0</v>
      </c>
      <c r="BI23" s="242">
        <f t="shared" si="12"/>
        <v>0</v>
      </c>
      <c r="BJ23" s="242">
        <f t="shared" si="13"/>
        <v>0</v>
      </c>
      <c r="BK23" s="242">
        <f t="shared" si="14"/>
        <v>0</v>
      </c>
      <c r="BL23" s="242">
        <f t="shared" si="15"/>
        <v>0</v>
      </c>
      <c r="BM23" s="242">
        <f t="shared" si="1"/>
        <v>0</v>
      </c>
      <c r="BN23" s="242">
        <f t="shared" si="2"/>
        <v>0</v>
      </c>
      <c r="BO23" s="242">
        <f t="shared" si="16"/>
        <v>0</v>
      </c>
      <c r="BP23" s="242">
        <f t="shared" si="17"/>
        <v>0</v>
      </c>
      <c r="BQ23" s="242">
        <f t="shared" si="4"/>
        <v>0</v>
      </c>
    </row>
    <row r="24" spans="1:69" s="199" customFormat="1" ht="15" customHeight="1" x14ac:dyDescent="0.2">
      <c r="A24" s="211" t="s">
        <v>50</v>
      </c>
      <c r="B24" s="219" t="str">
        <f>'STEP 4'!T46</f>
        <v>please provide a definition of the indicator…</v>
      </c>
      <c r="C24" s="213" t="str">
        <f t="shared" si="5"/>
        <v>I22 - please provide a definition of the indicator…</v>
      </c>
      <c r="D24" s="221" t="s">
        <v>118</v>
      </c>
      <c r="E24" s="212" t="str">
        <f>VLOOKUP(D24,'STEP 3'!$H$323:$S$337,2,FALSE)</f>
        <v>Please describe the intended result…</v>
      </c>
      <c r="F24" s="213" t="str">
        <f>VLOOKUP($D24,'STEP 3'!$H$323:$S$337,6,FALSE)</f>
        <v>Please Select</v>
      </c>
      <c r="G24" s="213" t="str">
        <f>VLOOKUP($D24,'STEP 3'!$H$323:$S$337,8,FALSE)</f>
        <v>Please Select</v>
      </c>
      <c r="H24" s="220" t="str">
        <f>VLOOKUP($D24,'STEP 3'!$H$323:$S$337,10,FALSE)</f>
        <v>(dd.mm.yyyy)</v>
      </c>
      <c r="I24" s="211" t="str">
        <f>VLOOKUP($D24,'STEP 3'!$H$323:$S$337,12,FALSE)</f>
        <v>number of</v>
      </c>
      <c r="J24" s="220" t="e">
        <f t="shared" si="6"/>
        <v>#VALUE!</v>
      </c>
      <c r="K24" s="211">
        <f>VLOOKUP($A24,'STEP 4'!$S$25:$X$57,3,FALSE)</f>
        <v>0</v>
      </c>
      <c r="L24" s="211"/>
      <c r="M24" s="211">
        <f>VLOOKUP($A24,'STEP 4'!$S$25:$X$57,4,FALSE)</f>
        <v>0</v>
      </c>
      <c r="N24" s="211">
        <f>VLOOKUP($A24,'STEP 4'!$S$25:$X$57,5,FALSE)</f>
        <v>0</v>
      </c>
      <c r="O24" s="211"/>
      <c r="P24" s="211"/>
      <c r="Q24" s="211"/>
      <c r="R24" s="211">
        <f>VLOOKUP($A24,'STEP 5 - A'!$T$484:$W$516,2,FALSE)</f>
        <v>0</v>
      </c>
      <c r="S24" s="211">
        <f>VLOOKUP($A24,'STEP 5 - A'!$T$484:$W$516,3,FALSE)</f>
        <v>0</v>
      </c>
      <c r="T24" s="211" t="str">
        <f>VLOOKUP($A24,'STEP 5 - A'!$T$484:$W$516,4,FALSE)</f>
        <v>Please Select</v>
      </c>
      <c r="U24" s="215" t="e">
        <f>VLOOKUP(A24,'STEP 5 - B'!$R$274:$AL$306,2,FALSE)</f>
        <v>#N/A</v>
      </c>
      <c r="V24" s="215" t="e">
        <f>VLOOKUP($A24,'STEP 5 - B'!$R$274:$AL$306,3,FALSE)</f>
        <v>#N/A</v>
      </c>
      <c r="W24" s="215" t="e">
        <f>VLOOKUP($A24,'STEP 5 - B'!$R$274:$AL$306,4,FALSE)</f>
        <v>#N/A</v>
      </c>
      <c r="X24" s="215" t="e">
        <f>VLOOKUP($A24,'STEP 5 - B'!$R$274:$AL$306,5,FALSE)</f>
        <v>#N/A</v>
      </c>
      <c r="Y24" s="215" t="e">
        <f>VLOOKUP($A24,'STEP 5 - B'!$R$274:$AL$306,6,FALSE)</f>
        <v>#N/A</v>
      </c>
      <c r="Z24" s="215" t="e">
        <f>VLOOKUP($A24,'STEP 5 - B'!$R$274:$AL$306,7,FALSE)</f>
        <v>#N/A</v>
      </c>
      <c r="AA24" s="215" t="e">
        <f>VLOOKUP($A24,'STEP 5 - B'!$R$274:$AL$306,8,FALSE)</f>
        <v>#N/A</v>
      </c>
      <c r="AB24" s="215" t="e">
        <f>VLOOKUP($A24,'STEP 5 - B'!$R$274:$AL$306,9,FALSE)</f>
        <v>#N/A</v>
      </c>
      <c r="AC24" s="215" t="e">
        <f>VLOOKUP($A24,'STEP 5 - B'!$R$274:$AL$306,10,FALSE)</f>
        <v>#N/A</v>
      </c>
      <c r="AD24" s="215" t="e">
        <f>VLOOKUP($A24,'STEP 5 - B'!$R$274:$AL$306,11,FALSE)</f>
        <v>#N/A</v>
      </c>
      <c r="AE24" s="216" t="e">
        <f>VLOOKUP($A24,'STEP 5 - B'!$R$274:$AL$306,12,FALSE)</f>
        <v>#N/A</v>
      </c>
      <c r="AF24" s="216" t="e">
        <f>VLOOKUP($A24,'STEP 5 - B'!$R$274:$AL$306,13,FALSE)</f>
        <v>#N/A</v>
      </c>
      <c r="AG24" s="216" t="e">
        <f>VLOOKUP($A24,'STEP 5 - B'!$R$274:$AL$306,14,FALSE)</f>
        <v>#N/A</v>
      </c>
      <c r="AH24" s="216" t="e">
        <f>VLOOKUP($A24,'STEP 5 - B'!$R$274:$AL$306,15,FALSE)</f>
        <v>#N/A</v>
      </c>
      <c r="AI24" s="216" t="e">
        <f>VLOOKUP($A24,'STEP 5 - B'!$R$274:$AL$306,16,FALSE)</f>
        <v>#N/A</v>
      </c>
      <c r="AJ24" s="216" t="e">
        <f>VLOOKUP($A24,'STEP 5 - B'!$R$274:$AL$306,17,FALSE)</f>
        <v>#N/A</v>
      </c>
      <c r="AK24" s="216" t="e">
        <f>VLOOKUP($A24,'STEP 5 - B'!$R$274:$AL$306,18,FALSE)</f>
        <v>#N/A</v>
      </c>
      <c r="AL24" s="216" t="e">
        <f>VLOOKUP($A24,'STEP 5 - B'!$R$274:$AL$306,19,FALSE)</f>
        <v>#N/A</v>
      </c>
      <c r="AM24" s="216" t="e">
        <f>VLOOKUP($A24,'STEP 5 - B'!$R$274:$AL$306,20,FALSE)</f>
        <v>#N/A</v>
      </c>
      <c r="AN24" s="216" t="e">
        <f>VLOOKUP($A24,'STEP 5 - B'!$R$274:$AL$306,21,FALSE)</f>
        <v>#N/A</v>
      </c>
      <c r="AO24" s="212"/>
      <c r="AP24" s="212"/>
      <c r="AQ24" s="212"/>
      <c r="AR24" s="212"/>
      <c r="AS24" s="212"/>
      <c r="AT24" s="212"/>
      <c r="AU24" s="212"/>
      <c r="AV24" s="212"/>
      <c r="AW24" s="212"/>
      <c r="AX24" s="212"/>
      <c r="AY24" s="218">
        <f t="shared" ca="1" si="7"/>
        <v>42845</v>
      </c>
      <c r="AZ24" s="240" t="e">
        <f t="shared" ca="1" si="8"/>
        <v>#VALUE!</v>
      </c>
      <c r="BA24" s="244" t="e">
        <f>(('STEP 5 - B'!H1296-M24)/(N24-M24))</f>
        <v>#DIV/0!</v>
      </c>
      <c r="BB24" s="222"/>
      <c r="BC24" s="222"/>
      <c r="BD24" s="224" t="s">
        <v>207</v>
      </c>
      <c r="BE24" s="212" t="str">
        <f t="shared" si="9"/>
        <v>Result 10 - Please describe the intended result…</v>
      </c>
      <c r="BF24" s="243">
        <f t="shared" si="10"/>
        <v>0</v>
      </c>
      <c r="BG24" s="238"/>
      <c r="BH24" s="242">
        <f t="shared" si="11"/>
        <v>0</v>
      </c>
      <c r="BI24" s="242">
        <f t="shared" si="12"/>
        <v>0</v>
      </c>
      <c r="BJ24" s="242">
        <f t="shared" si="13"/>
        <v>0</v>
      </c>
      <c r="BK24" s="242">
        <f t="shared" si="14"/>
        <v>0</v>
      </c>
      <c r="BL24" s="242">
        <f t="shared" si="15"/>
        <v>0</v>
      </c>
      <c r="BM24" s="242">
        <f t="shared" si="1"/>
        <v>0</v>
      </c>
      <c r="BN24" s="242">
        <f t="shared" si="2"/>
        <v>0</v>
      </c>
      <c r="BO24" s="242">
        <f t="shared" si="16"/>
        <v>0</v>
      </c>
      <c r="BP24" s="242">
        <f t="shared" si="17"/>
        <v>0</v>
      </c>
      <c r="BQ24" s="242">
        <f t="shared" si="4"/>
        <v>0</v>
      </c>
    </row>
    <row r="25" spans="1:69" s="199" customFormat="1" ht="15" customHeight="1" x14ac:dyDescent="0.2">
      <c r="A25" s="211" t="s">
        <v>51</v>
      </c>
      <c r="B25" s="219" t="str">
        <f>'STEP 4'!T47</f>
        <v>please provide a definition of the indicator…</v>
      </c>
      <c r="C25" s="213" t="str">
        <f t="shared" si="5"/>
        <v>I23 - please provide a definition of the indicator…</v>
      </c>
      <c r="D25" s="221" t="s">
        <v>118</v>
      </c>
      <c r="E25" s="212" t="str">
        <f>VLOOKUP(D25,'STEP 3'!$H$323:$S$337,2,FALSE)</f>
        <v>Please describe the intended result…</v>
      </c>
      <c r="F25" s="213" t="str">
        <f>VLOOKUP($D25,'STEP 3'!$H$323:$S$337,6,FALSE)</f>
        <v>Please Select</v>
      </c>
      <c r="G25" s="213" t="str">
        <f>VLOOKUP($D25,'STEP 3'!$H$323:$S$337,8,FALSE)</f>
        <v>Please Select</v>
      </c>
      <c r="H25" s="220" t="str">
        <f>VLOOKUP($D25,'STEP 3'!$H$323:$S$337,10,FALSE)</f>
        <v>(dd.mm.yyyy)</v>
      </c>
      <c r="I25" s="211" t="str">
        <f>VLOOKUP($D25,'STEP 3'!$H$323:$S$337,12,FALSE)</f>
        <v>number of</v>
      </c>
      <c r="J25" s="220" t="e">
        <f t="shared" si="6"/>
        <v>#VALUE!</v>
      </c>
      <c r="K25" s="211">
        <f>VLOOKUP($A25,'STEP 4'!$S$25:$X$57,3,FALSE)</f>
        <v>0</v>
      </c>
      <c r="L25" s="211"/>
      <c r="M25" s="211">
        <f>VLOOKUP($A25,'STEP 4'!$S$25:$X$57,4,FALSE)</f>
        <v>0</v>
      </c>
      <c r="N25" s="211">
        <f>VLOOKUP($A25,'STEP 4'!$S$25:$X$57,5,FALSE)</f>
        <v>0</v>
      </c>
      <c r="O25" s="211"/>
      <c r="P25" s="211"/>
      <c r="Q25" s="211"/>
      <c r="R25" s="211">
        <f>VLOOKUP($A25,'STEP 5 - A'!$T$484:$W$516,2,FALSE)</f>
        <v>0</v>
      </c>
      <c r="S25" s="211">
        <f>VLOOKUP($A25,'STEP 5 - A'!$T$484:$W$516,3,FALSE)</f>
        <v>0</v>
      </c>
      <c r="T25" s="211" t="str">
        <f>VLOOKUP($A25,'STEP 5 - A'!$T$484:$W$516,4,FALSE)</f>
        <v>Please Select</v>
      </c>
      <c r="U25" s="215" t="e">
        <f>VLOOKUP(A25,'STEP 5 - B'!$R$274:$AL$306,2,FALSE)</f>
        <v>#N/A</v>
      </c>
      <c r="V25" s="215" t="e">
        <f>VLOOKUP($A25,'STEP 5 - B'!$R$274:$AL$306,3,FALSE)</f>
        <v>#N/A</v>
      </c>
      <c r="W25" s="215" t="e">
        <f>VLOOKUP($A25,'STEP 5 - B'!$R$274:$AL$306,4,FALSE)</f>
        <v>#N/A</v>
      </c>
      <c r="X25" s="215" t="e">
        <f>VLOOKUP($A25,'STEP 5 - B'!$R$274:$AL$306,5,FALSE)</f>
        <v>#N/A</v>
      </c>
      <c r="Y25" s="215" t="e">
        <f>VLOOKUP($A25,'STEP 5 - B'!$R$274:$AL$306,6,FALSE)</f>
        <v>#N/A</v>
      </c>
      <c r="Z25" s="215" t="e">
        <f>VLOOKUP($A25,'STEP 5 - B'!$R$274:$AL$306,7,FALSE)</f>
        <v>#N/A</v>
      </c>
      <c r="AA25" s="215" t="e">
        <f>VLOOKUP($A25,'STEP 5 - B'!$R$274:$AL$306,8,FALSE)</f>
        <v>#N/A</v>
      </c>
      <c r="AB25" s="215" t="e">
        <f>VLOOKUP($A25,'STEP 5 - B'!$R$274:$AL$306,9,FALSE)</f>
        <v>#N/A</v>
      </c>
      <c r="AC25" s="215" t="e">
        <f>VLOOKUP($A25,'STEP 5 - B'!$R$274:$AL$306,10,FALSE)</f>
        <v>#N/A</v>
      </c>
      <c r="AD25" s="215" t="e">
        <f>VLOOKUP($A25,'STEP 5 - B'!$R$274:$AL$306,11,FALSE)</f>
        <v>#N/A</v>
      </c>
      <c r="AE25" s="216" t="e">
        <f>VLOOKUP($A25,'STEP 5 - B'!$R$274:$AL$306,12,FALSE)</f>
        <v>#N/A</v>
      </c>
      <c r="AF25" s="216" t="e">
        <f>VLOOKUP($A25,'STEP 5 - B'!$R$274:$AL$306,13,FALSE)</f>
        <v>#N/A</v>
      </c>
      <c r="AG25" s="216" t="e">
        <f>VLOOKUP($A25,'STEP 5 - B'!$R$274:$AL$306,14,FALSE)</f>
        <v>#N/A</v>
      </c>
      <c r="AH25" s="216" t="e">
        <f>VLOOKUP($A25,'STEP 5 - B'!$R$274:$AL$306,15,FALSE)</f>
        <v>#N/A</v>
      </c>
      <c r="AI25" s="216" t="e">
        <f>VLOOKUP($A25,'STEP 5 - B'!$R$274:$AL$306,16,FALSE)</f>
        <v>#N/A</v>
      </c>
      <c r="AJ25" s="216" t="e">
        <f>VLOOKUP($A25,'STEP 5 - B'!$R$274:$AL$306,17,FALSE)</f>
        <v>#N/A</v>
      </c>
      <c r="AK25" s="216" t="e">
        <f>VLOOKUP($A25,'STEP 5 - B'!$R$274:$AL$306,18,FALSE)</f>
        <v>#N/A</v>
      </c>
      <c r="AL25" s="216" t="e">
        <f>VLOOKUP($A25,'STEP 5 - B'!$R$274:$AL$306,19,FALSE)</f>
        <v>#N/A</v>
      </c>
      <c r="AM25" s="216" t="e">
        <f>VLOOKUP($A25,'STEP 5 - B'!$R$274:$AL$306,20,FALSE)</f>
        <v>#N/A</v>
      </c>
      <c r="AN25" s="216" t="e">
        <f>VLOOKUP($A25,'STEP 5 - B'!$R$274:$AL$306,21,FALSE)</f>
        <v>#N/A</v>
      </c>
      <c r="AO25" s="212"/>
      <c r="AP25" s="212"/>
      <c r="AQ25" s="212"/>
      <c r="AR25" s="212"/>
      <c r="AS25" s="212"/>
      <c r="AT25" s="212"/>
      <c r="AU25" s="212"/>
      <c r="AV25" s="212"/>
      <c r="AW25" s="212"/>
      <c r="AX25" s="212"/>
      <c r="AY25" s="218">
        <f t="shared" ca="1" si="7"/>
        <v>42845</v>
      </c>
      <c r="AZ25" s="240" t="e">
        <f t="shared" ca="1" si="8"/>
        <v>#VALUE!</v>
      </c>
      <c r="BA25" s="244" t="e">
        <f>(('STEP 5 - B'!H1345-M25)/(N25-M25))</f>
        <v>#DIV/0!</v>
      </c>
      <c r="BB25" s="222"/>
      <c r="BC25" s="222"/>
      <c r="BD25" s="224" t="s">
        <v>207</v>
      </c>
      <c r="BE25" s="212" t="str">
        <f t="shared" si="9"/>
        <v>Result 10 - Please describe the intended result…</v>
      </c>
      <c r="BF25" s="243">
        <f t="shared" si="10"/>
        <v>0</v>
      </c>
      <c r="BG25" s="238"/>
      <c r="BH25" s="242">
        <f t="shared" si="11"/>
        <v>0</v>
      </c>
      <c r="BI25" s="242">
        <f t="shared" si="12"/>
        <v>0</v>
      </c>
      <c r="BJ25" s="242">
        <f t="shared" si="13"/>
        <v>0</v>
      </c>
      <c r="BK25" s="242">
        <f t="shared" si="14"/>
        <v>0</v>
      </c>
      <c r="BL25" s="242">
        <f t="shared" si="15"/>
        <v>0</v>
      </c>
      <c r="BM25" s="242">
        <f t="shared" si="1"/>
        <v>0</v>
      </c>
      <c r="BN25" s="242">
        <f t="shared" si="2"/>
        <v>0</v>
      </c>
      <c r="BO25" s="242">
        <f t="shared" si="16"/>
        <v>0</v>
      </c>
      <c r="BP25" s="242">
        <f t="shared" si="17"/>
        <v>0</v>
      </c>
      <c r="BQ25" s="242">
        <f t="shared" si="4"/>
        <v>0</v>
      </c>
    </row>
    <row r="26" spans="1:69" s="199" customFormat="1" ht="15" customHeight="1" x14ac:dyDescent="0.2">
      <c r="A26" s="211" t="s">
        <v>52</v>
      </c>
      <c r="B26" s="219" t="str">
        <f>'STEP 4'!T48</f>
        <v>please provide a definition of the indicator…</v>
      </c>
      <c r="C26" s="213" t="str">
        <f t="shared" si="5"/>
        <v>I24 - please provide a definition of the indicator…</v>
      </c>
      <c r="D26" s="221" t="s">
        <v>119</v>
      </c>
      <c r="E26" s="212" t="str">
        <f>VLOOKUP(D26,'STEP 3'!$H$323:$S$337,2,FALSE)</f>
        <v>Please describe the intended result…</v>
      </c>
      <c r="F26" s="213" t="str">
        <f>VLOOKUP($D26,'STEP 3'!$H$323:$S$337,6,FALSE)</f>
        <v>Please Select</v>
      </c>
      <c r="G26" s="213" t="str">
        <f>VLOOKUP($D26,'STEP 3'!$H$323:$S$337,8,FALSE)</f>
        <v>Please Select</v>
      </c>
      <c r="H26" s="220" t="str">
        <f>VLOOKUP($D26,'STEP 3'!$H$323:$S$337,10,FALSE)</f>
        <v>(dd.mm.yyyy)</v>
      </c>
      <c r="I26" s="211" t="str">
        <f>VLOOKUP($D26,'STEP 3'!$H$323:$S$337,12,FALSE)</f>
        <v>number of</v>
      </c>
      <c r="J26" s="220" t="e">
        <f t="shared" si="6"/>
        <v>#VALUE!</v>
      </c>
      <c r="K26" s="211">
        <f>VLOOKUP($A26,'STEP 4'!$S$25:$X$57,3,FALSE)</f>
        <v>0</v>
      </c>
      <c r="L26" s="211"/>
      <c r="M26" s="211">
        <f>VLOOKUP($A26,'STEP 4'!$S$25:$X$57,4,FALSE)</f>
        <v>0</v>
      </c>
      <c r="N26" s="211">
        <f>VLOOKUP($A26,'STEP 4'!$S$25:$X$57,5,FALSE)</f>
        <v>0</v>
      </c>
      <c r="O26" s="211"/>
      <c r="P26" s="211"/>
      <c r="Q26" s="211"/>
      <c r="R26" s="211">
        <f>VLOOKUP($A26,'STEP 5 - A'!$T$484:$W$516,2,FALSE)</f>
        <v>0</v>
      </c>
      <c r="S26" s="211">
        <f>VLOOKUP($A26,'STEP 5 - A'!$T$484:$W$516,3,FALSE)</f>
        <v>0</v>
      </c>
      <c r="T26" s="211" t="str">
        <f>VLOOKUP($A26,'STEP 5 - A'!$T$484:$W$516,4,FALSE)</f>
        <v>Please Select</v>
      </c>
      <c r="U26" s="215" t="e">
        <f>VLOOKUP(A26,'STEP 5 - B'!$R$274:$AL$306,2,FALSE)</f>
        <v>#N/A</v>
      </c>
      <c r="V26" s="215" t="e">
        <f>VLOOKUP($A26,'STEP 5 - B'!$R$274:$AL$306,3,FALSE)</f>
        <v>#N/A</v>
      </c>
      <c r="W26" s="215" t="e">
        <f>VLOOKUP($A26,'STEP 5 - B'!$R$274:$AL$306,4,FALSE)</f>
        <v>#N/A</v>
      </c>
      <c r="X26" s="215" t="e">
        <f>VLOOKUP($A26,'STEP 5 - B'!$R$274:$AL$306,5,FALSE)</f>
        <v>#N/A</v>
      </c>
      <c r="Y26" s="215" t="e">
        <f>VLOOKUP($A26,'STEP 5 - B'!$R$274:$AL$306,6,FALSE)</f>
        <v>#N/A</v>
      </c>
      <c r="Z26" s="215" t="e">
        <f>VLOOKUP($A26,'STEP 5 - B'!$R$274:$AL$306,7,FALSE)</f>
        <v>#N/A</v>
      </c>
      <c r="AA26" s="215" t="e">
        <f>VLOOKUP($A26,'STEP 5 - B'!$R$274:$AL$306,8,FALSE)</f>
        <v>#N/A</v>
      </c>
      <c r="AB26" s="215" t="e">
        <f>VLOOKUP($A26,'STEP 5 - B'!$R$274:$AL$306,9,FALSE)</f>
        <v>#N/A</v>
      </c>
      <c r="AC26" s="215" t="e">
        <f>VLOOKUP($A26,'STEP 5 - B'!$R$274:$AL$306,10,FALSE)</f>
        <v>#N/A</v>
      </c>
      <c r="AD26" s="215" t="e">
        <f>VLOOKUP($A26,'STEP 5 - B'!$R$274:$AL$306,11,FALSE)</f>
        <v>#N/A</v>
      </c>
      <c r="AE26" s="216" t="e">
        <f>VLOOKUP($A26,'STEP 5 - B'!$R$274:$AL$306,12,FALSE)</f>
        <v>#N/A</v>
      </c>
      <c r="AF26" s="216" t="e">
        <f>VLOOKUP($A26,'STEP 5 - B'!$R$274:$AL$306,13,FALSE)</f>
        <v>#N/A</v>
      </c>
      <c r="AG26" s="216" t="e">
        <f>VLOOKUP($A26,'STEP 5 - B'!$R$274:$AL$306,14,FALSE)</f>
        <v>#N/A</v>
      </c>
      <c r="AH26" s="216" t="e">
        <f>VLOOKUP($A26,'STEP 5 - B'!$R$274:$AL$306,15,FALSE)</f>
        <v>#N/A</v>
      </c>
      <c r="AI26" s="216" t="e">
        <f>VLOOKUP($A26,'STEP 5 - B'!$R$274:$AL$306,16,FALSE)</f>
        <v>#N/A</v>
      </c>
      <c r="AJ26" s="216" t="e">
        <f>VLOOKUP($A26,'STEP 5 - B'!$R$274:$AL$306,17,FALSE)</f>
        <v>#N/A</v>
      </c>
      <c r="AK26" s="216" t="e">
        <f>VLOOKUP($A26,'STEP 5 - B'!$R$274:$AL$306,18,FALSE)</f>
        <v>#N/A</v>
      </c>
      <c r="AL26" s="216" t="e">
        <f>VLOOKUP($A26,'STEP 5 - B'!$R$274:$AL$306,19,FALSE)</f>
        <v>#N/A</v>
      </c>
      <c r="AM26" s="216" t="e">
        <f>VLOOKUP($A26,'STEP 5 - B'!$R$274:$AL$306,20,FALSE)</f>
        <v>#N/A</v>
      </c>
      <c r="AN26" s="216" t="e">
        <f>VLOOKUP($A26,'STEP 5 - B'!$R$274:$AL$306,21,FALSE)</f>
        <v>#N/A</v>
      </c>
      <c r="AO26" s="212"/>
      <c r="AP26" s="212"/>
      <c r="AQ26" s="212"/>
      <c r="AR26" s="212"/>
      <c r="AS26" s="212"/>
      <c r="AT26" s="212"/>
      <c r="AU26" s="212"/>
      <c r="AV26" s="212"/>
      <c r="AW26" s="212"/>
      <c r="AX26" s="212"/>
      <c r="AY26" s="218">
        <f t="shared" ca="1" si="7"/>
        <v>42845</v>
      </c>
      <c r="AZ26" s="240" t="e">
        <f t="shared" ca="1" si="8"/>
        <v>#VALUE!</v>
      </c>
      <c r="BA26" s="244" t="e">
        <f>(('STEP 5 - B'!H1394-M26)/(N26-M26))</f>
        <v>#DIV/0!</v>
      </c>
      <c r="BB26" s="222"/>
      <c r="BC26" s="222"/>
      <c r="BD26" s="224" t="s">
        <v>208</v>
      </c>
      <c r="BE26" s="212" t="str">
        <f t="shared" si="9"/>
        <v>Result 11 - Please describe the intended result…</v>
      </c>
      <c r="BF26" s="243">
        <f t="shared" si="10"/>
        <v>0</v>
      </c>
      <c r="BG26" s="238"/>
      <c r="BH26" s="242">
        <f t="shared" si="11"/>
        <v>0</v>
      </c>
      <c r="BI26" s="242">
        <f t="shared" si="12"/>
        <v>0</v>
      </c>
      <c r="BJ26" s="242">
        <f t="shared" si="13"/>
        <v>0</v>
      </c>
      <c r="BK26" s="242">
        <f t="shared" si="14"/>
        <v>0</v>
      </c>
      <c r="BL26" s="242">
        <f t="shared" si="15"/>
        <v>0</v>
      </c>
      <c r="BM26" s="242">
        <f t="shared" si="1"/>
        <v>0</v>
      </c>
      <c r="BN26" s="242">
        <f t="shared" si="2"/>
        <v>0</v>
      </c>
      <c r="BO26" s="242">
        <f t="shared" si="16"/>
        <v>0</v>
      </c>
      <c r="BP26" s="242">
        <f t="shared" si="17"/>
        <v>0</v>
      </c>
      <c r="BQ26" s="242">
        <f t="shared" si="4"/>
        <v>0</v>
      </c>
    </row>
    <row r="27" spans="1:69" s="199" customFormat="1" ht="15" customHeight="1" x14ac:dyDescent="0.2">
      <c r="A27" s="211" t="s">
        <v>53</v>
      </c>
      <c r="B27" s="219" t="str">
        <f>'STEP 4'!T49</f>
        <v>please provide a definition of the indicator…</v>
      </c>
      <c r="C27" s="213" t="str">
        <f t="shared" si="5"/>
        <v>I25 - please provide a definition of the indicator…</v>
      </c>
      <c r="D27" s="221" t="s">
        <v>119</v>
      </c>
      <c r="E27" s="212" t="str">
        <f>VLOOKUP(D27,'STEP 3'!$H$323:$S$337,2,FALSE)</f>
        <v>Please describe the intended result…</v>
      </c>
      <c r="F27" s="213" t="str">
        <f>VLOOKUP($D27,'STEP 3'!$H$323:$S$337,6,FALSE)</f>
        <v>Please Select</v>
      </c>
      <c r="G27" s="213" t="str">
        <f>VLOOKUP($D27,'STEP 3'!$H$323:$S$337,8,FALSE)</f>
        <v>Please Select</v>
      </c>
      <c r="H27" s="220" t="str">
        <f>VLOOKUP($D27,'STEP 3'!$H$323:$S$337,10,FALSE)</f>
        <v>(dd.mm.yyyy)</v>
      </c>
      <c r="I27" s="211" t="str">
        <f>VLOOKUP($D27,'STEP 3'!$H$323:$S$337,12,FALSE)</f>
        <v>number of</v>
      </c>
      <c r="J27" s="220" t="e">
        <f t="shared" si="6"/>
        <v>#VALUE!</v>
      </c>
      <c r="K27" s="211">
        <f>VLOOKUP($A27,'STEP 4'!$S$25:$X$57,3,FALSE)</f>
        <v>0</v>
      </c>
      <c r="L27" s="211"/>
      <c r="M27" s="211">
        <f>VLOOKUP($A27,'STEP 4'!$S$25:$X$57,4,FALSE)</f>
        <v>0</v>
      </c>
      <c r="N27" s="211">
        <f>VLOOKUP($A27,'STEP 4'!$S$25:$X$57,5,FALSE)</f>
        <v>0</v>
      </c>
      <c r="O27" s="211"/>
      <c r="P27" s="211"/>
      <c r="Q27" s="211"/>
      <c r="R27" s="211">
        <f>VLOOKUP($A27,'STEP 5 - A'!$T$484:$W$516,2,FALSE)</f>
        <v>0</v>
      </c>
      <c r="S27" s="211">
        <f>VLOOKUP($A27,'STEP 5 - A'!$T$484:$W$516,3,FALSE)</f>
        <v>0</v>
      </c>
      <c r="T27" s="211" t="str">
        <f>VLOOKUP($A27,'STEP 5 - A'!$T$484:$W$516,4,FALSE)</f>
        <v>Please Select</v>
      </c>
      <c r="U27" s="215" t="e">
        <f>VLOOKUP(A27,'STEP 5 - B'!$R$274:$AL$306,2,FALSE)</f>
        <v>#N/A</v>
      </c>
      <c r="V27" s="215" t="e">
        <f>VLOOKUP($A27,'STEP 5 - B'!$R$274:$AL$306,3,FALSE)</f>
        <v>#N/A</v>
      </c>
      <c r="W27" s="215" t="e">
        <f>VLOOKUP($A27,'STEP 5 - B'!$R$274:$AL$306,4,FALSE)</f>
        <v>#N/A</v>
      </c>
      <c r="X27" s="215" t="e">
        <f>VLOOKUP($A27,'STEP 5 - B'!$R$274:$AL$306,5,FALSE)</f>
        <v>#N/A</v>
      </c>
      <c r="Y27" s="215" t="e">
        <f>VLOOKUP($A27,'STEP 5 - B'!$R$274:$AL$306,6,FALSE)</f>
        <v>#N/A</v>
      </c>
      <c r="Z27" s="215" t="e">
        <f>VLOOKUP($A27,'STEP 5 - B'!$R$274:$AL$306,7,FALSE)</f>
        <v>#N/A</v>
      </c>
      <c r="AA27" s="215" t="e">
        <f>VLOOKUP($A27,'STEP 5 - B'!$R$274:$AL$306,8,FALSE)</f>
        <v>#N/A</v>
      </c>
      <c r="AB27" s="215" t="e">
        <f>VLOOKUP($A27,'STEP 5 - B'!$R$274:$AL$306,9,FALSE)</f>
        <v>#N/A</v>
      </c>
      <c r="AC27" s="215" t="e">
        <f>VLOOKUP($A27,'STEP 5 - B'!$R$274:$AL$306,10,FALSE)</f>
        <v>#N/A</v>
      </c>
      <c r="AD27" s="215" t="e">
        <f>VLOOKUP($A27,'STEP 5 - B'!$R$274:$AL$306,11,FALSE)</f>
        <v>#N/A</v>
      </c>
      <c r="AE27" s="241" t="e">
        <f>VLOOKUP($A27,'STEP 5 - B'!$R$274:$AL$306,12,FALSE)</f>
        <v>#N/A</v>
      </c>
      <c r="AF27" s="241" t="e">
        <f>VLOOKUP($A27,'STEP 5 - B'!$R$274:$AL$306,13,FALSE)</f>
        <v>#N/A</v>
      </c>
      <c r="AG27" s="241" t="e">
        <f>VLOOKUP($A27,'STEP 5 - B'!$R$274:$AL$306,14,FALSE)</f>
        <v>#N/A</v>
      </c>
      <c r="AH27" s="241" t="e">
        <f>VLOOKUP($A27,'STEP 5 - B'!$R$274:$AL$306,15,FALSE)</f>
        <v>#N/A</v>
      </c>
      <c r="AI27" s="241" t="e">
        <f>VLOOKUP($A27,'STEP 5 - B'!$R$274:$AL$306,16,FALSE)</f>
        <v>#N/A</v>
      </c>
      <c r="AJ27" s="241" t="e">
        <f>VLOOKUP($A27,'STEP 5 - B'!$R$274:$AL$306,17,FALSE)</f>
        <v>#N/A</v>
      </c>
      <c r="AK27" s="241" t="e">
        <f>VLOOKUP($A27,'STEP 5 - B'!$R$274:$AL$306,18,FALSE)</f>
        <v>#N/A</v>
      </c>
      <c r="AL27" s="241" t="e">
        <f>VLOOKUP($A27,'STEP 5 - B'!$R$274:$AL$306,19,FALSE)</f>
        <v>#N/A</v>
      </c>
      <c r="AM27" s="241" t="e">
        <f>VLOOKUP($A27,'STEP 5 - B'!$R$274:$AL$306,20,FALSE)</f>
        <v>#N/A</v>
      </c>
      <c r="AN27" s="241" t="e">
        <f>VLOOKUP($A27,'STEP 5 - B'!$R$274:$AL$306,21,FALSE)</f>
        <v>#N/A</v>
      </c>
      <c r="AO27" s="212"/>
      <c r="AP27" s="212"/>
      <c r="AQ27" s="212"/>
      <c r="AR27" s="212"/>
      <c r="AS27" s="212"/>
      <c r="AT27" s="212"/>
      <c r="AU27" s="212"/>
      <c r="AV27" s="212"/>
      <c r="AW27" s="212"/>
      <c r="AX27" s="212"/>
      <c r="AY27" s="218">
        <f t="shared" ca="1" si="7"/>
        <v>42845</v>
      </c>
      <c r="AZ27" s="240" t="e">
        <f t="shared" ca="1" si="8"/>
        <v>#VALUE!</v>
      </c>
      <c r="BA27" s="244" t="e">
        <f>(('STEP 5 - B'!H1443-M27)/(N27-M27))</f>
        <v>#DIV/0!</v>
      </c>
      <c r="BB27" s="222"/>
      <c r="BC27" s="222"/>
      <c r="BD27" s="224" t="s">
        <v>208</v>
      </c>
      <c r="BE27" s="212" t="str">
        <f t="shared" si="9"/>
        <v>Result 11 - Please describe the intended result…</v>
      </c>
      <c r="BF27" s="243">
        <f t="shared" si="10"/>
        <v>0</v>
      </c>
      <c r="BG27" s="238"/>
      <c r="BH27" s="242">
        <f t="shared" si="11"/>
        <v>0</v>
      </c>
      <c r="BI27" s="242">
        <f t="shared" si="12"/>
        <v>0</v>
      </c>
      <c r="BJ27" s="242">
        <f t="shared" si="13"/>
        <v>0</v>
      </c>
      <c r="BK27" s="242">
        <f t="shared" si="14"/>
        <v>0</v>
      </c>
      <c r="BL27" s="242">
        <f t="shared" si="15"/>
        <v>0</v>
      </c>
      <c r="BM27" s="242">
        <f t="shared" si="1"/>
        <v>0</v>
      </c>
      <c r="BN27" s="242">
        <f t="shared" si="2"/>
        <v>0</v>
      </c>
      <c r="BO27" s="242">
        <f t="shared" si="16"/>
        <v>0</v>
      </c>
      <c r="BP27" s="242">
        <f t="shared" si="17"/>
        <v>0</v>
      </c>
      <c r="BQ27" s="242">
        <f t="shared" si="4"/>
        <v>0</v>
      </c>
    </row>
    <row r="28" spans="1:69" s="199" customFormat="1" ht="15" customHeight="1" x14ac:dyDescent="0.2">
      <c r="A28" s="211" t="s">
        <v>54</v>
      </c>
      <c r="B28" s="219" t="str">
        <f>'STEP 4'!T50</f>
        <v>please provide a definition of the indicator…</v>
      </c>
      <c r="C28" s="213" t="str">
        <f t="shared" si="5"/>
        <v>I26 - please provide a definition of the indicator…</v>
      </c>
      <c r="D28" s="221" t="s">
        <v>120</v>
      </c>
      <c r="E28" s="212" t="str">
        <f>VLOOKUP(D28,'STEP 3'!$H$323:$S$337,2,FALSE)</f>
        <v>Please describe the intended result…</v>
      </c>
      <c r="F28" s="213" t="str">
        <f>VLOOKUP($D28,'STEP 3'!$H$323:$S$337,6,FALSE)</f>
        <v>Please Select</v>
      </c>
      <c r="G28" s="213" t="str">
        <f>VLOOKUP($D28,'STEP 3'!$H$323:$S$337,8,FALSE)</f>
        <v>Please Select</v>
      </c>
      <c r="H28" s="220" t="str">
        <f>VLOOKUP($D28,'STEP 3'!$H$323:$S$337,10,FALSE)</f>
        <v>(dd.mm.yyyy)</v>
      </c>
      <c r="I28" s="211" t="str">
        <f>VLOOKUP($D28,'STEP 3'!$H$323:$S$337,12,FALSE)</f>
        <v>number of</v>
      </c>
      <c r="J28" s="220" t="e">
        <f t="shared" si="6"/>
        <v>#VALUE!</v>
      </c>
      <c r="K28" s="211">
        <f>VLOOKUP($A28,'STEP 4'!$S$25:$X$57,3,FALSE)</f>
        <v>0</v>
      </c>
      <c r="L28" s="211"/>
      <c r="M28" s="211">
        <f>VLOOKUP($A28,'STEP 4'!$S$25:$X$57,4,FALSE)</f>
        <v>0</v>
      </c>
      <c r="N28" s="211">
        <f>VLOOKUP($A28,'STEP 4'!$S$25:$X$57,5,FALSE)</f>
        <v>0</v>
      </c>
      <c r="O28" s="211"/>
      <c r="P28" s="211"/>
      <c r="Q28" s="211"/>
      <c r="R28" s="211">
        <f>VLOOKUP($A28,'STEP 5 - A'!$T$484:$W$516,2,FALSE)</f>
        <v>0</v>
      </c>
      <c r="S28" s="211">
        <f>VLOOKUP($A28,'STEP 5 - A'!$T$484:$W$516,3,FALSE)</f>
        <v>0</v>
      </c>
      <c r="T28" s="211" t="str">
        <f>VLOOKUP($A28,'STEP 5 - A'!$T$484:$W$516,4,FALSE)</f>
        <v>Please Select</v>
      </c>
      <c r="U28" s="215" t="e">
        <f>VLOOKUP(A28,'STEP 5 - B'!$R$274:$AL$306,2,FALSE)</f>
        <v>#N/A</v>
      </c>
      <c r="V28" s="215" t="e">
        <f>VLOOKUP($A28,'STEP 5 - B'!$R$274:$AL$306,3,FALSE)</f>
        <v>#N/A</v>
      </c>
      <c r="W28" s="215" t="e">
        <f>VLOOKUP($A28,'STEP 5 - B'!$R$274:$AL$306,4,FALSE)</f>
        <v>#N/A</v>
      </c>
      <c r="X28" s="215" t="e">
        <f>VLOOKUP($A28,'STEP 5 - B'!$R$274:$AL$306,5,FALSE)</f>
        <v>#N/A</v>
      </c>
      <c r="Y28" s="215" t="e">
        <f>VLOOKUP($A28,'STEP 5 - B'!$R$274:$AL$306,6,FALSE)</f>
        <v>#N/A</v>
      </c>
      <c r="Z28" s="215" t="e">
        <f>VLOOKUP($A28,'STEP 5 - B'!$R$274:$AL$306,7,FALSE)</f>
        <v>#N/A</v>
      </c>
      <c r="AA28" s="215" t="e">
        <f>VLOOKUP($A28,'STEP 5 - B'!$R$274:$AL$306,8,FALSE)</f>
        <v>#N/A</v>
      </c>
      <c r="AB28" s="215" t="e">
        <f>VLOOKUP($A28,'STEP 5 - B'!$R$274:$AL$306,9,FALSE)</f>
        <v>#N/A</v>
      </c>
      <c r="AC28" s="215" t="e">
        <f>VLOOKUP($A28,'STEP 5 - B'!$R$274:$AL$306,10,FALSE)</f>
        <v>#N/A</v>
      </c>
      <c r="AD28" s="215" t="e">
        <f>VLOOKUP($A28,'STEP 5 - B'!$R$274:$AL$306,11,FALSE)</f>
        <v>#N/A</v>
      </c>
      <c r="AE28" s="216" t="e">
        <f>VLOOKUP($A28,'STEP 5 - B'!$R$274:$AL$306,12,FALSE)</f>
        <v>#N/A</v>
      </c>
      <c r="AF28" s="216" t="e">
        <f>VLOOKUP($A28,'STEP 5 - B'!$R$274:$AL$306,13,FALSE)</f>
        <v>#N/A</v>
      </c>
      <c r="AG28" s="216" t="e">
        <f>VLOOKUP($A28,'STEP 5 - B'!$R$274:$AL$306,14,FALSE)</f>
        <v>#N/A</v>
      </c>
      <c r="AH28" s="216" t="e">
        <f>VLOOKUP($A28,'STEP 5 - B'!$R$274:$AL$306,15,FALSE)</f>
        <v>#N/A</v>
      </c>
      <c r="AI28" s="216" t="e">
        <f>VLOOKUP($A28,'STEP 5 - B'!$R$274:$AL$306,16,FALSE)</f>
        <v>#N/A</v>
      </c>
      <c r="AJ28" s="216" t="e">
        <f>VLOOKUP($A28,'STEP 5 - B'!$R$274:$AL$306,17,FALSE)</f>
        <v>#N/A</v>
      </c>
      <c r="AK28" s="216" t="e">
        <f>VLOOKUP($A28,'STEP 5 - B'!$R$274:$AL$306,18,FALSE)</f>
        <v>#N/A</v>
      </c>
      <c r="AL28" s="216" t="e">
        <f>VLOOKUP($A28,'STEP 5 - B'!$R$274:$AL$306,19,FALSE)</f>
        <v>#N/A</v>
      </c>
      <c r="AM28" s="216" t="e">
        <f>VLOOKUP($A28,'STEP 5 - B'!$R$274:$AL$306,20,FALSE)</f>
        <v>#N/A</v>
      </c>
      <c r="AN28" s="216" t="e">
        <f>VLOOKUP($A28,'STEP 5 - B'!$R$274:$AL$306,21,FALSE)</f>
        <v>#N/A</v>
      </c>
      <c r="AO28" s="212"/>
      <c r="AP28" s="212"/>
      <c r="AQ28" s="212"/>
      <c r="AR28" s="212"/>
      <c r="AS28" s="212"/>
      <c r="AT28" s="212"/>
      <c r="AU28" s="212"/>
      <c r="AV28" s="212"/>
      <c r="AW28" s="212"/>
      <c r="AX28" s="212"/>
      <c r="AY28" s="218">
        <f t="shared" ca="1" si="7"/>
        <v>42845</v>
      </c>
      <c r="AZ28" s="240" t="e">
        <f t="shared" ca="1" si="8"/>
        <v>#VALUE!</v>
      </c>
      <c r="BA28" s="244" t="e">
        <f>(('STEP 5 - B'!H1541-M28)/(N28-M28))</f>
        <v>#DIV/0!</v>
      </c>
      <c r="BB28" s="222"/>
      <c r="BC28" s="222"/>
      <c r="BD28" s="224" t="s">
        <v>209</v>
      </c>
      <c r="BE28" s="212" t="str">
        <f t="shared" si="9"/>
        <v>Result 12 - Please describe the intended result…</v>
      </c>
      <c r="BF28" s="243">
        <f t="shared" si="10"/>
        <v>0</v>
      </c>
      <c r="BG28" s="238"/>
      <c r="BH28" s="242">
        <f t="shared" si="11"/>
        <v>0</v>
      </c>
      <c r="BI28" s="242">
        <f t="shared" si="12"/>
        <v>0</v>
      </c>
      <c r="BJ28" s="242">
        <f t="shared" si="13"/>
        <v>0</v>
      </c>
      <c r="BK28" s="242">
        <f t="shared" si="14"/>
        <v>0</v>
      </c>
      <c r="BL28" s="242">
        <f t="shared" si="15"/>
        <v>0</v>
      </c>
      <c r="BM28" s="242">
        <f t="shared" si="1"/>
        <v>0</v>
      </c>
      <c r="BN28" s="242">
        <f t="shared" si="2"/>
        <v>0</v>
      </c>
      <c r="BO28" s="242">
        <f t="shared" si="16"/>
        <v>0</v>
      </c>
      <c r="BP28" s="242">
        <f t="shared" si="17"/>
        <v>0</v>
      </c>
      <c r="BQ28" s="242">
        <f t="shared" si="4"/>
        <v>0</v>
      </c>
    </row>
    <row r="29" spans="1:69" s="199" customFormat="1" ht="15" customHeight="1" x14ac:dyDescent="0.2">
      <c r="A29" s="211" t="s">
        <v>55</v>
      </c>
      <c r="B29" s="219" t="str">
        <f>'STEP 4'!T51</f>
        <v>please provide a definition of the indicator…</v>
      </c>
      <c r="C29" s="213" t="str">
        <f t="shared" si="5"/>
        <v>I27 - please provide a definition of the indicator…</v>
      </c>
      <c r="D29" s="221" t="s">
        <v>120</v>
      </c>
      <c r="E29" s="212" t="str">
        <f>VLOOKUP(D29,'STEP 3'!$H$323:$S$337,2,FALSE)</f>
        <v>Please describe the intended result…</v>
      </c>
      <c r="F29" s="213" t="str">
        <f>VLOOKUP($D29,'STEP 3'!$H$323:$S$337,6,FALSE)</f>
        <v>Please Select</v>
      </c>
      <c r="G29" s="213" t="str">
        <f>VLOOKUP($D29,'STEP 3'!$H$323:$S$337,8,FALSE)</f>
        <v>Please Select</v>
      </c>
      <c r="H29" s="220" t="str">
        <f>VLOOKUP($D29,'STEP 3'!$H$323:$S$337,10,FALSE)</f>
        <v>(dd.mm.yyyy)</v>
      </c>
      <c r="I29" s="211" t="str">
        <f>VLOOKUP($D29,'STEP 3'!$H$323:$S$337,12,FALSE)</f>
        <v>number of</v>
      </c>
      <c r="J29" s="220" t="e">
        <f t="shared" si="6"/>
        <v>#VALUE!</v>
      </c>
      <c r="K29" s="211">
        <f>VLOOKUP($A29,'STEP 4'!$S$25:$X$57,3,FALSE)</f>
        <v>0</v>
      </c>
      <c r="L29" s="211"/>
      <c r="M29" s="211">
        <f>VLOOKUP($A29,'STEP 4'!$S$25:$X$57,4,FALSE)</f>
        <v>0</v>
      </c>
      <c r="N29" s="211">
        <f>VLOOKUP($A29,'STEP 4'!$S$25:$X$57,5,FALSE)</f>
        <v>0</v>
      </c>
      <c r="O29" s="211"/>
      <c r="P29" s="211"/>
      <c r="Q29" s="211"/>
      <c r="R29" s="211">
        <f>VLOOKUP($A29,'STEP 5 - A'!$T$484:$W$516,2,FALSE)</f>
        <v>0</v>
      </c>
      <c r="S29" s="211">
        <f>VLOOKUP($A29,'STEP 5 - A'!$T$484:$W$516,3,FALSE)</f>
        <v>0</v>
      </c>
      <c r="T29" s="211" t="str">
        <f>VLOOKUP($A29,'STEP 5 - A'!$T$484:$W$516,4,FALSE)</f>
        <v>Please Select</v>
      </c>
      <c r="U29" s="215" t="e">
        <f>VLOOKUP(A29,'STEP 5 - B'!$R$274:$AL$306,2,FALSE)</f>
        <v>#N/A</v>
      </c>
      <c r="V29" s="215" t="e">
        <f>VLOOKUP($A29,'STEP 5 - B'!$R$274:$AL$306,3,FALSE)</f>
        <v>#N/A</v>
      </c>
      <c r="W29" s="215" t="e">
        <f>VLOOKUP($A29,'STEP 5 - B'!$R$274:$AL$306,4,FALSE)</f>
        <v>#N/A</v>
      </c>
      <c r="X29" s="215" t="e">
        <f>VLOOKUP($A29,'STEP 5 - B'!$R$274:$AL$306,5,FALSE)</f>
        <v>#N/A</v>
      </c>
      <c r="Y29" s="215" t="e">
        <f>VLOOKUP($A29,'STEP 5 - B'!$R$274:$AL$306,6,FALSE)</f>
        <v>#N/A</v>
      </c>
      <c r="Z29" s="215" t="e">
        <f>VLOOKUP($A29,'STEP 5 - B'!$R$274:$AL$306,7,FALSE)</f>
        <v>#N/A</v>
      </c>
      <c r="AA29" s="215" t="e">
        <f>VLOOKUP($A29,'STEP 5 - B'!$R$274:$AL$306,8,FALSE)</f>
        <v>#N/A</v>
      </c>
      <c r="AB29" s="215" t="e">
        <f>VLOOKUP($A29,'STEP 5 - B'!$R$274:$AL$306,9,FALSE)</f>
        <v>#N/A</v>
      </c>
      <c r="AC29" s="215" t="e">
        <f>VLOOKUP($A29,'STEP 5 - B'!$R$274:$AL$306,10,FALSE)</f>
        <v>#N/A</v>
      </c>
      <c r="AD29" s="215" t="e">
        <f>VLOOKUP($A29,'STEP 5 - B'!$R$274:$AL$306,11,FALSE)</f>
        <v>#N/A</v>
      </c>
      <c r="AE29" s="216" t="e">
        <f>VLOOKUP($A29,'STEP 5 - B'!$R$274:$AL$306,12,FALSE)</f>
        <v>#N/A</v>
      </c>
      <c r="AF29" s="216" t="e">
        <f>VLOOKUP($A29,'STEP 5 - B'!$R$274:$AL$306,13,FALSE)</f>
        <v>#N/A</v>
      </c>
      <c r="AG29" s="216" t="e">
        <f>VLOOKUP($A29,'STEP 5 - B'!$R$274:$AL$306,14,FALSE)</f>
        <v>#N/A</v>
      </c>
      <c r="AH29" s="216" t="e">
        <f>VLOOKUP($A29,'STEP 5 - B'!$R$274:$AL$306,15,FALSE)</f>
        <v>#N/A</v>
      </c>
      <c r="AI29" s="216" t="e">
        <f>VLOOKUP($A29,'STEP 5 - B'!$R$274:$AL$306,16,FALSE)</f>
        <v>#N/A</v>
      </c>
      <c r="AJ29" s="216" t="e">
        <f>VLOOKUP($A29,'STEP 5 - B'!$R$274:$AL$306,17,FALSE)</f>
        <v>#N/A</v>
      </c>
      <c r="AK29" s="216" t="e">
        <f>VLOOKUP($A29,'STEP 5 - B'!$R$274:$AL$306,18,FALSE)</f>
        <v>#N/A</v>
      </c>
      <c r="AL29" s="216" t="e">
        <f>VLOOKUP($A29,'STEP 5 - B'!$R$274:$AL$306,19,FALSE)</f>
        <v>#N/A</v>
      </c>
      <c r="AM29" s="216" t="e">
        <f>VLOOKUP($A29,'STEP 5 - B'!$R$274:$AL$306,20,FALSE)</f>
        <v>#N/A</v>
      </c>
      <c r="AN29" s="216" t="e">
        <f>VLOOKUP($A29,'STEP 5 - B'!$R$274:$AL$306,21,FALSE)</f>
        <v>#N/A</v>
      </c>
      <c r="AO29" s="212"/>
      <c r="AP29" s="212"/>
      <c r="AQ29" s="212"/>
      <c r="AR29" s="212"/>
      <c r="AS29" s="212"/>
      <c r="AT29" s="212"/>
      <c r="AU29" s="212"/>
      <c r="AV29" s="212"/>
      <c r="AW29" s="212"/>
      <c r="AX29" s="212"/>
      <c r="AY29" s="218">
        <f t="shared" ca="1" si="7"/>
        <v>42845</v>
      </c>
      <c r="AZ29" s="240" t="e">
        <f t="shared" ca="1" si="8"/>
        <v>#VALUE!</v>
      </c>
      <c r="BA29" s="244" t="e">
        <f>(('STEP 5 - B'!H1590-M29)/(N29-M29))</f>
        <v>#DIV/0!</v>
      </c>
      <c r="BB29" s="222"/>
      <c r="BC29" s="222"/>
      <c r="BD29" s="224" t="s">
        <v>209</v>
      </c>
      <c r="BE29" s="212" t="str">
        <f t="shared" si="9"/>
        <v>Result 12 - Please describe the intended result…</v>
      </c>
      <c r="BF29" s="243">
        <f t="shared" si="10"/>
        <v>0</v>
      </c>
      <c r="BG29" s="238"/>
      <c r="BH29" s="242">
        <f t="shared" si="11"/>
        <v>0</v>
      </c>
      <c r="BI29" s="242">
        <f t="shared" si="12"/>
        <v>0</v>
      </c>
      <c r="BJ29" s="242">
        <f t="shared" si="13"/>
        <v>0</v>
      </c>
      <c r="BK29" s="242">
        <f t="shared" si="14"/>
        <v>0</v>
      </c>
      <c r="BL29" s="242">
        <f t="shared" si="15"/>
        <v>0</v>
      </c>
      <c r="BM29" s="242">
        <f t="shared" si="1"/>
        <v>0</v>
      </c>
      <c r="BN29" s="242">
        <f t="shared" si="2"/>
        <v>0</v>
      </c>
      <c r="BO29" s="242">
        <f t="shared" si="16"/>
        <v>0</v>
      </c>
      <c r="BP29" s="242">
        <f t="shared" si="17"/>
        <v>0</v>
      </c>
      <c r="BQ29" s="242">
        <f t="shared" si="4"/>
        <v>0</v>
      </c>
    </row>
    <row r="30" spans="1:69" s="199" customFormat="1" ht="15" customHeight="1" x14ac:dyDescent="0.2">
      <c r="A30" s="211" t="s">
        <v>56</v>
      </c>
      <c r="B30" s="219" t="str">
        <f>'STEP 4'!T52</f>
        <v>please provide a definition of the indicator…</v>
      </c>
      <c r="C30" s="213" t="str">
        <f t="shared" si="5"/>
        <v>I28 - please provide a definition of the indicator…</v>
      </c>
      <c r="D30" s="221" t="s">
        <v>121</v>
      </c>
      <c r="E30" s="212" t="str">
        <f>VLOOKUP(D30,'STEP 3'!$H$323:$S$337,2,FALSE)</f>
        <v>Please describe the intended result…</v>
      </c>
      <c r="F30" s="213" t="str">
        <f>VLOOKUP($D30,'STEP 3'!$H$323:$S$337,6,FALSE)</f>
        <v>Please Select</v>
      </c>
      <c r="G30" s="213" t="str">
        <f>VLOOKUP($D30,'STEP 3'!$H$323:$S$337,8,FALSE)</f>
        <v>Please Select</v>
      </c>
      <c r="H30" s="220" t="str">
        <f>VLOOKUP($D30,'STEP 3'!$H$323:$S$337,10,FALSE)</f>
        <v>(dd.mm.yyyy)</v>
      </c>
      <c r="I30" s="211" t="str">
        <f>VLOOKUP($D30,'STEP 3'!$H$323:$S$337,12,FALSE)</f>
        <v>number of</v>
      </c>
      <c r="J30" s="220" t="e">
        <f t="shared" si="6"/>
        <v>#VALUE!</v>
      </c>
      <c r="K30" s="211">
        <f>VLOOKUP($A30,'STEP 4'!$S$25:$X$57,3,FALSE)</f>
        <v>0</v>
      </c>
      <c r="L30" s="211"/>
      <c r="M30" s="211">
        <f>VLOOKUP($A30,'STEP 4'!$S$25:$X$57,4,FALSE)</f>
        <v>0</v>
      </c>
      <c r="N30" s="211">
        <f>VLOOKUP($A30,'STEP 4'!$S$25:$X$57,5,FALSE)</f>
        <v>0</v>
      </c>
      <c r="O30" s="211"/>
      <c r="P30" s="211"/>
      <c r="Q30" s="211"/>
      <c r="R30" s="211">
        <f>VLOOKUP($A30,'STEP 5 - A'!$T$484:$W$516,2,FALSE)</f>
        <v>0</v>
      </c>
      <c r="S30" s="211">
        <f>VLOOKUP($A30,'STEP 5 - A'!$T$484:$W$516,3,FALSE)</f>
        <v>0</v>
      </c>
      <c r="T30" s="211" t="str">
        <f>VLOOKUP($A30,'STEP 5 - A'!$T$484:$W$516,4,FALSE)</f>
        <v>Please Select</v>
      </c>
      <c r="U30" s="215" t="e">
        <f>VLOOKUP(A30,'STEP 5 - B'!$R$274:$AL$306,2,FALSE)</f>
        <v>#N/A</v>
      </c>
      <c r="V30" s="215" t="e">
        <f>VLOOKUP($A30,'STEP 5 - B'!$R$274:$AL$306,3,FALSE)</f>
        <v>#N/A</v>
      </c>
      <c r="W30" s="215" t="e">
        <f>VLOOKUP($A30,'STEP 5 - B'!$R$274:$AL$306,4,FALSE)</f>
        <v>#N/A</v>
      </c>
      <c r="X30" s="215" t="e">
        <f>VLOOKUP($A30,'STEP 5 - B'!$R$274:$AL$306,5,FALSE)</f>
        <v>#N/A</v>
      </c>
      <c r="Y30" s="215" t="e">
        <f>VLOOKUP($A30,'STEP 5 - B'!$R$274:$AL$306,6,FALSE)</f>
        <v>#N/A</v>
      </c>
      <c r="Z30" s="215" t="e">
        <f>VLOOKUP($A30,'STEP 5 - B'!$R$274:$AL$306,7,FALSE)</f>
        <v>#N/A</v>
      </c>
      <c r="AA30" s="215" t="e">
        <f>VLOOKUP($A30,'STEP 5 - B'!$R$274:$AL$306,8,FALSE)</f>
        <v>#N/A</v>
      </c>
      <c r="AB30" s="215" t="e">
        <f>VLOOKUP($A30,'STEP 5 - B'!$R$274:$AL$306,9,FALSE)</f>
        <v>#N/A</v>
      </c>
      <c r="AC30" s="215" t="e">
        <f>VLOOKUP($A30,'STEP 5 - B'!$R$274:$AL$306,10,FALSE)</f>
        <v>#N/A</v>
      </c>
      <c r="AD30" s="215" t="e">
        <f>VLOOKUP($A30,'STEP 5 - B'!$R$274:$AL$306,11,FALSE)</f>
        <v>#N/A</v>
      </c>
      <c r="AE30" s="216" t="e">
        <f>VLOOKUP($A30,'STEP 5 - B'!$R$274:$AL$306,12,FALSE)</f>
        <v>#N/A</v>
      </c>
      <c r="AF30" s="216" t="e">
        <f>VLOOKUP($A30,'STEP 5 - B'!$R$274:$AL$306,13,FALSE)</f>
        <v>#N/A</v>
      </c>
      <c r="AG30" s="216" t="e">
        <f>VLOOKUP($A30,'STEP 5 - B'!$R$274:$AL$306,14,FALSE)</f>
        <v>#N/A</v>
      </c>
      <c r="AH30" s="216" t="e">
        <f>VLOOKUP($A30,'STEP 5 - B'!$R$274:$AL$306,15,FALSE)</f>
        <v>#N/A</v>
      </c>
      <c r="AI30" s="216" t="e">
        <f>VLOOKUP($A30,'STEP 5 - B'!$R$274:$AL$306,16,FALSE)</f>
        <v>#N/A</v>
      </c>
      <c r="AJ30" s="216" t="e">
        <f>VLOOKUP($A30,'STEP 5 - B'!$R$274:$AL$306,17,FALSE)</f>
        <v>#N/A</v>
      </c>
      <c r="AK30" s="216" t="e">
        <f>VLOOKUP($A30,'STEP 5 - B'!$R$274:$AL$306,18,FALSE)</f>
        <v>#N/A</v>
      </c>
      <c r="AL30" s="216" t="e">
        <f>VLOOKUP($A30,'STEP 5 - B'!$R$274:$AL$306,19,FALSE)</f>
        <v>#N/A</v>
      </c>
      <c r="AM30" s="216" t="e">
        <f>VLOOKUP($A30,'STEP 5 - B'!$R$274:$AL$306,20,FALSE)</f>
        <v>#N/A</v>
      </c>
      <c r="AN30" s="216" t="e">
        <f>VLOOKUP($A30,'STEP 5 - B'!$R$274:$AL$306,21,FALSE)</f>
        <v>#N/A</v>
      </c>
      <c r="AO30" s="212"/>
      <c r="AP30" s="212"/>
      <c r="AQ30" s="212"/>
      <c r="AR30" s="212"/>
      <c r="AS30" s="212"/>
      <c r="AT30" s="212"/>
      <c r="AU30" s="212"/>
      <c r="AV30" s="212"/>
      <c r="AW30" s="212"/>
      <c r="AX30" s="212"/>
      <c r="AY30" s="218">
        <f t="shared" ca="1" si="7"/>
        <v>42845</v>
      </c>
      <c r="AZ30" s="240" t="e">
        <f t="shared" ca="1" si="8"/>
        <v>#VALUE!</v>
      </c>
      <c r="BA30" s="244" t="e">
        <f>(('STEP 5 - B'!H1639-M30)/(N30-M30))</f>
        <v>#DIV/0!</v>
      </c>
      <c r="BB30" s="222"/>
      <c r="BC30" s="222"/>
      <c r="BD30" s="224" t="s">
        <v>210</v>
      </c>
      <c r="BE30" s="212" t="str">
        <f t="shared" si="9"/>
        <v>Result 13 - Please describe the intended result…</v>
      </c>
      <c r="BF30" s="243">
        <f t="shared" si="10"/>
        <v>0</v>
      </c>
      <c r="BG30" s="238"/>
      <c r="BH30" s="242">
        <f t="shared" si="11"/>
        <v>0</v>
      </c>
      <c r="BI30" s="242">
        <f t="shared" si="12"/>
        <v>0</v>
      </c>
      <c r="BJ30" s="242">
        <f t="shared" si="13"/>
        <v>0</v>
      </c>
      <c r="BK30" s="242">
        <f t="shared" si="14"/>
        <v>0</v>
      </c>
      <c r="BL30" s="242">
        <f t="shared" si="15"/>
        <v>0</v>
      </c>
      <c r="BM30" s="242">
        <f t="shared" si="1"/>
        <v>0</v>
      </c>
      <c r="BN30" s="242">
        <f t="shared" si="2"/>
        <v>0</v>
      </c>
      <c r="BO30" s="242">
        <f t="shared" si="16"/>
        <v>0</v>
      </c>
      <c r="BP30" s="242">
        <f t="shared" si="17"/>
        <v>0</v>
      </c>
      <c r="BQ30" s="242">
        <f t="shared" si="4"/>
        <v>0</v>
      </c>
    </row>
    <row r="31" spans="1:69" s="199" customFormat="1" ht="15" customHeight="1" x14ac:dyDescent="0.2">
      <c r="A31" s="211" t="s">
        <v>57</v>
      </c>
      <c r="B31" s="219" t="str">
        <f>'STEP 4'!T53</f>
        <v>please provide a definition of the indicator…</v>
      </c>
      <c r="C31" s="213" t="str">
        <f t="shared" si="5"/>
        <v>I29 - please provide a definition of the indicator…</v>
      </c>
      <c r="D31" s="221" t="s">
        <v>121</v>
      </c>
      <c r="E31" s="212" t="str">
        <f>VLOOKUP(D31,'STEP 3'!$H$323:$S$337,2,FALSE)</f>
        <v>Please describe the intended result…</v>
      </c>
      <c r="F31" s="213" t="str">
        <f>VLOOKUP($D31,'STEP 3'!$H$323:$S$337,6,FALSE)</f>
        <v>Please Select</v>
      </c>
      <c r="G31" s="213" t="str">
        <f>VLOOKUP($D31,'STEP 3'!$H$323:$S$337,8,FALSE)</f>
        <v>Please Select</v>
      </c>
      <c r="H31" s="220" t="str">
        <f>VLOOKUP($D31,'STEP 3'!$H$323:$S$337,10,FALSE)</f>
        <v>(dd.mm.yyyy)</v>
      </c>
      <c r="I31" s="211" t="str">
        <f>VLOOKUP($D31,'STEP 3'!$H$323:$S$337,12,FALSE)</f>
        <v>number of</v>
      </c>
      <c r="J31" s="220" t="e">
        <f t="shared" si="6"/>
        <v>#VALUE!</v>
      </c>
      <c r="K31" s="211">
        <f>VLOOKUP($A31,'STEP 4'!$S$25:$X$57,3,FALSE)</f>
        <v>0</v>
      </c>
      <c r="L31" s="211"/>
      <c r="M31" s="211">
        <f>VLOOKUP($A31,'STEP 4'!$S$25:$X$57,4,FALSE)</f>
        <v>0</v>
      </c>
      <c r="N31" s="211">
        <f>VLOOKUP($A31,'STEP 4'!$S$25:$X$57,5,FALSE)</f>
        <v>0</v>
      </c>
      <c r="O31" s="211"/>
      <c r="P31" s="211"/>
      <c r="Q31" s="211"/>
      <c r="R31" s="211">
        <f>VLOOKUP($A31,'STEP 5 - A'!$T$484:$W$516,2,FALSE)</f>
        <v>0</v>
      </c>
      <c r="S31" s="211">
        <f>VLOOKUP($A31,'STEP 5 - A'!$T$484:$W$516,3,FALSE)</f>
        <v>0</v>
      </c>
      <c r="T31" s="211" t="str">
        <f>VLOOKUP($A31,'STEP 5 - A'!$T$484:$W$516,4,FALSE)</f>
        <v>Please Select</v>
      </c>
      <c r="U31" s="215" t="e">
        <f>VLOOKUP(A31,'STEP 5 - B'!$R$274:$AL$306,2,FALSE)</f>
        <v>#N/A</v>
      </c>
      <c r="V31" s="215" t="e">
        <f>VLOOKUP($A31,'STEP 5 - B'!$R$274:$AL$306,3,FALSE)</f>
        <v>#N/A</v>
      </c>
      <c r="W31" s="215" t="e">
        <f>VLOOKUP($A31,'STEP 5 - B'!$R$274:$AL$306,4,FALSE)</f>
        <v>#N/A</v>
      </c>
      <c r="X31" s="215" t="e">
        <f>VLOOKUP($A31,'STEP 5 - B'!$R$274:$AL$306,5,FALSE)</f>
        <v>#N/A</v>
      </c>
      <c r="Y31" s="215" t="e">
        <f>VLOOKUP($A31,'STEP 5 - B'!$R$274:$AL$306,6,FALSE)</f>
        <v>#N/A</v>
      </c>
      <c r="Z31" s="215" t="e">
        <f>VLOOKUP($A31,'STEP 5 - B'!$R$274:$AL$306,7,FALSE)</f>
        <v>#N/A</v>
      </c>
      <c r="AA31" s="215" t="e">
        <f>VLOOKUP($A31,'STEP 5 - B'!$R$274:$AL$306,8,FALSE)</f>
        <v>#N/A</v>
      </c>
      <c r="AB31" s="215" t="e">
        <f>VLOOKUP($A31,'STEP 5 - B'!$R$274:$AL$306,9,FALSE)</f>
        <v>#N/A</v>
      </c>
      <c r="AC31" s="215" t="e">
        <f>VLOOKUP($A31,'STEP 5 - B'!$R$274:$AL$306,10,FALSE)</f>
        <v>#N/A</v>
      </c>
      <c r="AD31" s="215" t="e">
        <f>VLOOKUP($A31,'STEP 5 - B'!$R$274:$AL$306,11,FALSE)</f>
        <v>#N/A</v>
      </c>
      <c r="AE31" s="216" t="e">
        <f>VLOOKUP($A31,'STEP 5 - B'!$R$274:$AL$306,12,FALSE)</f>
        <v>#N/A</v>
      </c>
      <c r="AF31" s="216" t="e">
        <f>VLOOKUP($A31,'STEP 5 - B'!$R$274:$AL$306,13,FALSE)</f>
        <v>#N/A</v>
      </c>
      <c r="AG31" s="216" t="e">
        <f>VLOOKUP($A31,'STEP 5 - B'!$R$274:$AL$306,14,FALSE)</f>
        <v>#N/A</v>
      </c>
      <c r="AH31" s="216" t="e">
        <f>VLOOKUP($A31,'STEP 5 - B'!$R$274:$AL$306,15,FALSE)</f>
        <v>#N/A</v>
      </c>
      <c r="AI31" s="216" t="e">
        <f>VLOOKUP($A31,'STEP 5 - B'!$R$274:$AL$306,16,FALSE)</f>
        <v>#N/A</v>
      </c>
      <c r="AJ31" s="216" t="e">
        <f>VLOOKUP($A31,'STEP 5 - B'!$R$274:$AL$306,17,FALSE)</f>
        <v>#N/A</v>
      </c>
      <c r="AK31" s="216" t="e">
        <f>VLOOKUP($A31,'STEP 5 - B'!$R$274:$AL$306,18,FALSE)</f>
        <v>#N/A</v>
      </c>
      <c r="AL31" s="216" t="e">
        <f>VLOOKUP($A31,'STEP 5 - B'!$R$274:$AL$306,19,FALSE)</f>
        <v>#N/A</v>
      </c>
      <c r="AM31" s="216" t="e">
        <f>VLOOKUP($A31,'STEP 5 - B'!$R$274:$AL$306,20,FALSE)</f>
        <v>#N/A</v>
      </c>
      <c r="AN31" s="216" t="e">
        <f>VLOOKUP($A31,'STEP 5 - B'!$R$274:$AL$306,21,FALSE)</f>
        <v>#N/A</v>
      </c>
      <c r="AO31" s="212"/>
      <c r="AP31" s="212"/>
      <c r="AQ31" s="212"/>
      <c r="AR31" s="212"/>
      <c r="AS31" s="212"/>
      <c r="AT31" s="212"/>
      <c r="AU31" s="212"/>
      <c r="AV31" s="212"/>
      <c r="AW31" s="212"/>
      <c r="AX31" s="212"/>
      <c r="AY31" s="218">
        <f t="shared" ca="1" si="7"/>
        <v>42845</v>
      </c>
      <c r="AZ31" s="240" t="e">
        <f t="shared" ca="1" si="8"/>
        <v>#VALUE!</v>
      </c>
      <c r="BA31" s="244" t="e">
        <f>(('STEP 5 - B'!H1688-M31)/(N31-M31))</f>
        <v>#DIV/0!</v>
      </c>
      <c r="BB31" s="222"/>
      <c r="BC31" s="222"/>
      <c r="BD31" s="224" t="s">
        <v>210</v>
      </c>
      <c r="BE31" s="212" t="str">
        <f t="shared" si="9"/>
        <v>Result 13 - Please describe the intended result…</v>
      </c>
      <c r="BF31" s="243">
        <f t="shared" si="10"/>
        <v>0</v>
      </c>
      <c r="BG31" s="238"/>
      <c r="BH31" s="242">
        <f t="shared" si="11"/>
        <v>0</v>
      </c>
      <c r="BI31" s="242">
        <f t="shared" si="12"/>
        <v>0</v>
      </c>
      <c r="BJ31" s="242">
        <f t="shared" si="13"/>
        <v>0</v>
      </c>
      <c r="BK31" s="242">
        <f t="shared" si="14"/>
        <v>0</v>
      </c>
      <c r="BL31" s="242">
        <f t="shared" si="15"/>
        <v>0</v>
      </c>
      <c r="BM31" s="242">
        <f t="shared" si="1"/>
        <v>0</v>
      </c>
      <c r="BN31" s="242">
        <f t="shared" si="2"/>
        <v>0</v>
      </c>
      <c r="BO31" s="242">
        <f t="shared" si="16"/>
        <v>0</v>
      </c>
      <c r="BP31" s="242">
        <f t="shared" si="17"/>
        <v>0</v>
      </c>
      <c r="BQ31" s="242">
        <f t="shared" si="4"/>
        <v>0</v>
      </c>
    </row>
    <row r="32" spans="1:69" s="199" customFormat="1" ht="15" customHeight="1" x14ac:dyDescent="0.2">
      <c r="A32" s="211" t="s">
        <v>58</v>
      </c>
      <c r="B32" s="219" t="str">
        <f>'STEP 4'!T54</f>
        <v>please provide a definition of the indicator…</v>
      </c>
      <c r="C32" s="213" t="str">
        <f t="shared" si="5"/>
        <v>I30 - please provide a definition of the indicator…</v>
      </c>
      <c r="D32" s="221" t="s">
        <v>122</v>
      </c>
      <c r="E32" s="212" t="str">
        <f>VLOOKUP(D32,'STEP 3'!$H$323:$S$337,2,FALSE)</f>
        <v>Please describe the intended result…</v>
      </c>
      <c r="F32" s="213" t="str">
        <f>VLOOKUP($D32,'STEP 3'!$H$323:$S$337,6,FALSE)</f>
        <v>Please Select</v>
      </c>
      <c r="G32" s="213" t="str">
        <f>VLOOKUP($D32,'STEP 3'!$H$323:$S$337,8,FALSE)</f>
        <v>Please Select</v>
      </c>
      <c r="H32" s="220" t="str">
        <f>VLOOKUP($D32,'STEP 3'!$H$323:$S$337,10,FALSE)</f>
        <v>(dd.mm.yyyy)</v>
      </c>
      <c r="I32" s="211" t="str">
        <f>VLOOKUP($D32,'STEP 3'!$H$323:$S$337,12,FALSE)</f>
        <v>number of</v>
      </c>
      <c r="J32" s="220" t="e">
        <f t="shared" si="6"/>
        <v>#VALUE!</v>
      </c>
      <c r="K32" s="211">
        <f>VLOOKUP($A32,'STEP 4'!$S$25:$X$57,3,FALSE)</f>
        <v>0</v>
      </c>
      <c r="L32" s="211"/>
      <c r="M32" s="211">
        <f>VLOOKUP($A32,'STEP 4'!$S$25:$X$57,4,FALSE)</f>
        <v>0</v>
      </c>
      <c r="N32" s="211">
        <f>VLOOKUP($A32,'STEP 4'!$S$25:$X$57,5,FALSE)</f>
        <v>0</v>
      </c>
      <c r="O32" s="211"/>
      <c r="P32" s="211"/>
      <c r="Q32" s="211"/>
      <c r="R32" s="211">
        <f>VLOOKUP($A32,'STEP 5 - A'!$T$484:$W$516,2,FALSE)</f>
        <v>0</v>
      </c>
      <c r="S32" s="211">
        <f>VLOOKUP($A32,'STEP 5 - A'!$T$484:$W$516,3,FALSE)</f>
        <v>0</v>
      </c>
      <c r="T32" s="211" t="str">
        <f>VLOOKUP($A32,'STEP 5 - A'!$T$484:$W$516,4,FALSE)</f>
        <v>Please Select</v>
      </c>
      <c r="U32" s="215" t="e">
        <f>VLOOKUP(A32,'STEP 5 - B'!$R$274:$AL$306,2,FALSE)</f>
        <v>#N/A</v>
      </c>
      <c r="V32" s="215" t="e">
        <f>VLOOKUP($A32,'STEP 5 - B'!$R$274:$AL$306,3,FALSE)</f>
        <v>#N/A</v>
      </c>
      <c r="W32" s="215" t="e">
        <f>VLOOKUP($A32,'STEP 5 - B'!$R$274:$AL$306,4,FALSE)</f>
        <v>#N/A</v>
      </c>
      <c r="X32" s="215" t="e">
        <f>VLOOKUP($A32,'STEP 5 - B'!$R$274:$AL$306,5,FALSE)</f>
        <v>#N/A</v>
      </c>
      <c r="Y32" s="215" t="e">
        <f>VLOOKUP($A32,'STEP 5 - B'!$R$274:$AL$306,6,FALSE)</f>
        <v>#N/A</v>
      </c>
      <c r="Z32" s="215" t="e">
        <f>VLOOKUP($A32,'STEP 5 - B'!$R$274:$AL$306,7,FALSE)</f>
        <v>#N/A</v>
      </c>
      <c r="AA32" s="215" t="e">
        <f>VLOOKUP($A32,'STEP 5 - B'!$R$274:$AL$306,8,FALSE)</f>
        <v>#N/A</v>
      </c>
      <c r="AB32" s="215" t="e">
        <f>VLOOKUP($A32,'STEP 5 - B'!$R$274:$AL$306,9,FALSE)</f>
        <v>#N/A</v>
      </c>
      <c r="AC32" s="215" t="e">
        <f>VLOOKUP($A32,'STEP 5 - B'!$R$274:$AL$306,10,FALSE)</f>
        <v>#N/A</v>
      </c>
      <c r="AD32" s="215" t="e">
        <f>VLOOKUP($A32,'STEP 5 - B'!$R$274:$AL$306,11,FALSE)</f>
        <v>#N/A</v>
      </c>
      <c r="AE32" s="216" t="e">
        <f>VLOOKUP($A32,'STEP 5 - B'!$R$274:$AL$306,12,FALSE)</f>
        <v>#N/A</v>
      </c>
      <c r="AF32" s="216" t="e">
        <f>VLOOKUP($A32,'STEP 5 - B'!$R$274:$AL$306,13,FALSE)</f>
        <v>#N/A</v>
      </c>
      <c r="AG32" s="216" t="e">
        <f>VLOOKUP($A32,'STEP 5 - B'!$R$274:$AL$306,14,FALSE)</f>
        <v>#N/A</v>
      </c>
      <c r="AH32" s="216" t="e">
        <f>VLOOKUP($A32,'STEP 5 - B'!$R$274:$AL$306,15,FALSE)</f>
        <v>#N/A</v>
      </c>
      <c r="AI32" s="216" t="e">
        <f>VLOOKUP($A32,'STEP 5 - B'!$R$274:$AL$306,16,FALSE)</f>
        <v>#N/A</v>
      </c>
      <c r="AJ32" s="216" t="e">
        <f>VLOOKUP($A32,'STEP 5 - B'!$R$274:$AL$306,17,FALSE)</f>
        <v>#N/A</v>
      </c>
      <c r="AK32" s="216" t="e">
        <f>VLOOKUP($A32,'STEP 5 - B'!$R$274:$AL$306,18,FALSE)</f>
        <v>#N/A</v>
      </c>
      <c r="AL32" s="216" t="e">
        <f>VLOOKUP($A32,'STEP 5 - B'!$R$274:$AL$306,19,FALSE)</f>
        <v>#N/A</v>
      </c>
      <c r="AM32" s="216" t="e">
        <f>VLOOKUP($A32,'STEP 5 - B'!$R$274:$AL$306,20,FALSE)</f>
        <v>#N/A</v>
      </c>
      <c r="AN32" s="216" t="e">
        <f>VLOOKUP($A32,'STEP 5 - B'!$R$274:$AL$306,21,FALSE)</f>
        <v>#N/A</v>
      </c>
      <c r="AO32" s="212"/>
      <c r="AP32" s="212"/>
      <c r="AQ32" s="212"/>
      <c r="AR32" s="212"/>
      <c r="AS32" s="212"/>
      <c r="AT32" s="212"/>
      <c r="AU32" s="212"/>
      <c r="AV32" s="212"/>
      <c r="AW32" s="212"/>
      <c r="AX32" s="212"/>
      <c r="AY32" s="218">
        <f t="shared" ca="1" si="7"/>
        <v>42845</v>
      </c>
      <c r="AZ32" s="240" t="e">
        <f t="shared" ca="1" si="8"/>
        <v>#VALUE!</v>
      </c>
      <c r="BA32" s="244" t="e">
        <f>(('STEP 5 - B'!H1737-M32)/(N32-M32))</f>
        <v>#DIV/0!</v>
      </c>
      <c r="BB32" s="222"/>
      <c r="BC32" s="222"/>
      <c r="BD32" s="224" t="s">
        <v>211</v>
      </c>
      <c r="BE32" s="212" t="str">
        <f t="shared" si="9"/>
        <v>Result 14 - Please describe the intended result…</v>
      </c>
      <c r="BF32" s="243">
        <f t="shared" si="10"/>
        <v>0</v>
      </c>
      <c r="BG32" s="238"/>
      <c r="BH32" s="242">
        <f t="shared" si="11"/>
        <v>0</v>
      </c>
      <c r="BI32" s="242">
        <f t="shared" si="12"/>
        <v>0</v>
      </c>
      <c r="BJ32" s="242">
        <f t="shared" si="13"/>
        <v>0</v>
      </c>
      <c r="BK32" s="242">
        <f t="shared" si="14"/>
        <v>0</v>
      </c>
      <c r="BL32" s="242">
        <f t="shared" si="15"/>
        <v>0</v>
      </c>
      <c r="BM32" s="242">
        <f t="shared" si="1"/>
        <v>0</v>
      </c>
      <c r="BN32" s="242">
        <f t="shared" si="2"/>
        <v>0</v>
      </c>
      <c r="BO32" s="242">
        <f t="shared" si="16"/>
        <v>0</v>
      </c>
      <c r="BP32" s="242">
        <f t="shared" si="17"/>
        <v>0</v>
      </c>
      <c r="BQ32" s="242">
        <f t="shared" si="4"/>
        <v>0</v>
      </c>
    </row>
    <row r="33" spans="1:69" s="199" customFormat="1" ht="15" customHeight="1" x14ac:dyDescent="0.2">
      <c r="A33" s="221" t="s">
        <v>215</v>
      </c>
      <c r="B33" s="219" t="str">
        <f>'STEP 4'!T55</f>
        <v>please provide a definition of the indicator…</v>
      </c>
      <c r="C33" s="213" t="str">
        <f t="shared" si="5"/>
        <v>I31 - please provide a definition of the indicator…</v>
      </c>
      <c r="D33" s="221" t="s">
        <v>122</v>
      </c>
      <c r="E33" s="212" t="str">
        <f>VLOOKUP(D33,'STEP 3'!$H$323:$S$337,2,FALSE)</f>
        <v>Please describe the intended result…</v>
      </c>
      <c r="F33" s="213" t="str">
        <f>VLOOKUP($D33,'STEP 3'!$H$323:$S$337,6,FALSE)</f>
        <v>Please Select</v>
      </c>
      <c r="G33" s="213" t="str">
        <f>VLOOKUP($D33,'STEP 3'!$H$323:$S$337,8,FALSE)</f>
        <v>Please Select</v>
      </c>
      <c r="H33" s="220" t="str">
        <f>VLOOKUP($D33,'STEP 3'!$H$323:$S$337,10,FALSE)</f>
        <v>(dd.mm.yyyy)</v>
      </c>
      <c r="I33" s="211" t="str">
        <f>VLOOKUP($D33,'STEP 3'!$H$323:$S$337,12,FALSE)</f>
        <v>number of</v>
      </c>
      <c r="J33" s="220" t="e">
        <f t="shared" si="6"/>
        <v>#VALUE!</v>
      </c>
      <c r="K33" s="211">
        <f>VLOOKUP($A33,'STEP 4'!$S$25:$X$57,3,FALSE)</f>
        <v>0</v>
      </c>
      <c r="L33" s="211"/>
      <c r="M33" s="211">
        <f>VLOOKUP($A33,'STEP 4'!$S$25:$X$57,4,FALSE)</f>
        <v>0</v>
      </c>
      <c r="N33" s="211">
        <f>VLOOKUP($A33,'STEP 4'!$S$25:$X$57,5,FALSE)</f>
        <v>0</v>
      </c>
      <c r="O33" s="211"/>
      <c r="P33" s="211"/>
      <c r="Q33" s="211"/>
      <c r="R33" s="211">
        <f>VLOOKUP($A33,'STEP 5 - A'!$T$484:$W$516,2,FALSE)</f>
        <v>0</v>
      </c>
      <c r="S33" s="211">
        <f>VLOOKUP($A33,'STEP 5 - A'!$T$484:$W$516,3,FALSE)</f>
        <v>0</v>
      </c>
      <c r="T33" s="211" t="str">
        <f>VLOOKUP($A33,'STEP 5 - A'!$T$484:$W$516,4,FALSE)</f>
        <v>Please Select</v>
      </c>
      <c r="U33" s="215" t="e">
        <f>VLOOKUP(A33,'STEP 5 - B'!$R$274:$AL$306,2,FALSE)</f>
        <v>#N/A</v>
      </c>
      <c r="V33" s="215" t="e">
        <f>VLOOKUP($A33,'STEP 5 - B'!$R$274:$AL$306,3,FALSE)</f>
        <v>#N/A</v>
      </c>
      <c r="W33" s="215" t="e">
        <f>VLOOKUP($A33,'STEP 5 - B'!$R$274:$AL$306,4,FALSE)</f>
        <v>#N/A</v>
      </c>
      <c r="X33" s="215" t="e">
        <f>VLOOKUP($A33,'STEP 5 - B'!$R$274:$AL$306,5,FALSE)</f>
        <v>#N/A</v>
      </c>
      <c r="Y33" s="215" t="e">
        <f>VLOOKUP($A33,'STEP 5 - B'!$R$274:$AL$306,6,FALSE)</f>
        <v>#N/A</v>
      </c>
      <c r="Z33" s="215" t="e">
        <f>VLOOKUP($A33,'STEP 5 - B'!$R$274:$AL$306,7,FALSE)</f>
        <v>#N/A</v>
      </c>
      <c r="AA33" s="215" t="e">
        <f>VLOOKUP($A33,'STEP 5 - B'!$R$274:$AL$306,8,FALSE)</f>
        <v>#N/A</v>
      </c>
      <c r="AB33" s="215" t="e">
        <f>VLOOKUP($A33,'STEP 5 - B'!$R$274:$AL$306,9,FALSE)</f>
        <v>#N/A</v>
      </c>
      <c r="AC33" s="215" t="e">
        <f>VLOOKUP($A33,'STEP 5 - B'!$R$274:$AL$306,10,FALSE)</f>
        <v>#N/A</v>
      </c>
      <c r="AD33" s="215" t="e">
        <f>VLOOKUP($A33,'STEP 5 - B'!$R$274:$AL$306,11,FALSE)</f>
        <v>#N/A</v>
      </c>
      <c r="AE33" s="216" t="e">
        <f>VLOOKUP($A33,'STEP 5 - B'!$R$274:$AL$306,12,FALSE)</f>
        <v>#N/A</v>
      </c>
      <c r="AF33" s="216" t="e">
        <f>VLOOKUP($A33,'STEP 5 - B'!$R$274:$AL$306,13,FALSE)</f>
        <v>#N/A</v>
      </c>
      <c r="AG33" s="216" t="e">
        <f>VLOOKUP($A33,'STEP 5 - B'!$R$274:$AL$306,14,FALSE)</f>
        <v>#N/A</v>
      </c>
      <c r="AH33" s="216" t="e">
        <f>VLOOKUP($A33,'STEP 5 - B'!$R$274:$AL$306,15,FALSE)</f>
        <v>#N/A</v>
      </c>
      <c r="AI33" s="216" t="e">
        <f>VLOOKUP($A33,'STEP 5 - B'!$R$274:$AL$306,16,FALSE)</f>
        <v>#N/A</v>
      </c>
      <c r="AJ33" s="216" t="e">
        <f>VLOOKUP($A33,'STEP 5 - B'!$R$274:$AL$306,17,FALSE)</f>
        <v>#N/A</v>
      </c>
      <c r="AK33" s="216" t="e">
        <f>VLOOKUP($A33,'STEP 5 - B'!$R$274:$AL$306,18,FALSE)</f>
        <v>#N/A</v>
      </c>
      <c r="AL33" s="216" t="e">
        <f>VLOOKUP($A33,'STEP 5 - B'!$R$274:$AL$306,19,FALSE)</f>
        <v>#N/A</v>
      </c>
      <c r="AM33" s="216" t="e">
        <f>VLOOKUP($A33,'STEP 5 - B'!$R$274:$AL$306,20,FALSE)</f>
        <v>#N/A</v>
      </c>
      <c r="AN33" s="216" t="e">
        <f>VLOOKUP($A33,'STEP 5 - B'!$R$274:$AL$306,21,FALSE)</f>
        <v>#N/A</v>
      </c>
      <c r="AO33" s="212"/>
      <c r="AP33" s="212"/>
      <c r="AQ33" s="212"/>
      <c r="AR33" s="212"/>
      <c r="AS33" s="212"/>
      <c r="AT33" s="212"/>
      <c r="AU33" s="212"/>
      <c r="AV33" s="212"/>
      <c r="AW33" s="212"/>
      <c r="AX33" s="212"/>
      <c r="AY33" s="218">
        <f t="shared" ca="1" si="7"/>
        <v>42845</v>
      </c>
      <c r="AZ33" s="240" t="e">
        <f t="shared" ca="1" si="8"/>
        <v>#VALUE!</v>
      </c>
      <c r="BA33" s="244" t="e">
        <f>(('STEP 5 - B'!H1786-M33)/(N33-M33))</f>
        <v>#DIV/0!</v>
      </c>
      <c r="BB33" s="222"/>
      <c r="BC33" s="222"/>
      <c r="BD33" s="224" t="s">
        <v>211</v>
      </c>
      <c r="BE33" s="212" t="str">
        <f t="shared" si="9"/>
        <v>Result 14 - Please describe the intended result…</v>
      </c>
      <c r="BF33" s="243">
        <f t="shared" si="10"/>
        <v>0</v>
      </c>
      <c r="BG33" s="238"/>
      <c r="BH33" s="242">
        <f t="shared" si="11"/>
        <v>0</v>
      </c>
      <c r="BI33" s="242">
        <f t="shared" si="12"/>
        <v>0</v>
      </c>
      <c r="BJ33" s="242">
        <f t="shared" si="13"/>
        <v>0</v>
      </c>
      <c r="BK33" s="242">
        <f t="shared" si="14"/>
        <v>0</v>
      </c>
      <c r="BL33" s="242">
        <f t="shared" si="15"/>
        <v>0</v>
      </c>
      <c r="BM33" s="242">
        <f t="shared" si="1"/>
        <v>0</v>
      </c>
      <c r="BN33" s="242">
        <f t="shared" si="2"/>
        <v>0</v>
      </c>
      <c r="BO33" s="242">
        <f t="shared" si="16"/>
        <v>0</v>
      </c>
      <c r="BP33" s="242">
        <f t="shared" si="17"/>
        <v>0</v>
      </c>
      <c r="BQ33" s="242">
        <f t="shared" si="4"/>
        <v>0</v>
      </c>
    </row>
    <row r="34" spans="1:69" s="199" customFormat="1" ht="15" customHeight="1" x14ac:dyDescent="0.2">
      <c r="A34" s="221" t="s">
        <v>213</v>
      </c>
      <c r="B34" s="219" t="str">
        <f>'STEP 4'!T56</f>
        <v>please provide a definition of the indicator…</v>
      </c>
      <c r="C34" s="213" t="str">
        <f t="shared" si="5"/>
        <v>I32 - please provide a definition of the indicator…</v>
      </c>
      <c r="D34" s="221" t="s">
        <v>123</v>
      </c>
      <c r="E34" s="212" t="str">
        <f>VLOOKUP(D34,'STEP 3'!$H$323:$S$337,2,FALSE)</f>
        <v>Please describe the intended result…</v>
      </c>
      <c r="F34" s="213" t="str">
        <f>VLOOKUP($D34,'STEP 3'!$H$323:$S$337,6,FALSE)</f>
        <v>Please Select</v>
      </c>
      <c r="G34" s="213" t="str">
        <f>VLOOKUP($D34,'STEP 3'!$H$323:$S$337,8,FALSE)</f>
        <v>Please Select</v>
      </c>
      <c r="H34" s="220" t="str">
        <f>VLOOKUP($D34,'STEP 3'!$H$323:$S$337,10,FALSE)</f>
        <v>(dd.mm.yyyy)</v>
      </c>
      <c r="I34" s="211" t="str">
        <f>VLOOKUP($D34,'STEP 3'!$H$323:$S$337,12,FALSE)</f>
        <v>number of</v>
      </c>
      <c r="J34" s="220" t="e">
        <f t="shared" si="6"/>
        <v>#VALUE!</v>
      </c>
      <c r="K34" s="211">
        <f>VLOOKUP($A34,'STEP 4'!$S$25:$X$57,3,FALSE)</f>
        <v>0</v>
      </c>
      <c r="L34" s="211"/>
      <c r="M34" s="211">
        <f>VLOOKUP($A34,'STEP 4'!$S$25:$X$57,4,FALSE)</f>
        <v>0</v>
      </c>
      <c r="N34" s="211">
        <f>VLOOKUP($A34,'STEP 4'!$S$25:$X$57,5,FALSE)</f>
        <v>0</v>
      </c>
      <c r="O34" s="211"/>
      <c r="P34" s="211"/>
      <c r="Q34" s="211"/>
      <c r="R34" s="211">
        <f>VLOOKUP($A34,'STEP 5 - A'!$T$484:$W$516,2,FALSE)</f>
        <v>0</v>
      </c>
      <c r="S34" s="211">
        <f>VLOOKUP($A34,'STEP 5 - A'!$T$484:$W$516,3,FALSE)</f>
        <v>0</v>
      </c>
      <c r="T34" s="211" t="str">
        <f>VLOOKUP($A34,'STEP 5 - A'!$T$484:$W$516,4,FALSE)</f>
        <v>Please Select</v>
      </c>
      <c r="U34" s="215" t="e">
        <f>VLOOKUP(A34,'STEP 5 - B'!$R$274:$AL$306,2,FALSE)</f>
        <v>#N/A</v>
      </c>
      <c r="V34" s="215" t="e">
        <f>VLOOKUP($A34,'STEP 5 - B'!$R$274:$AL$306,3,FALSE)</f>
        <v>#N/A</v>
      </c>
      <c r="W34" s="215" t="e">
        <f>VLOOKUP($A34,'STEP 5 - B'!$R$274:$AL$306,4,FALSE)</f>
        <v>#N/A</v>
      </c>
      <c r="X34" s="215" t="e">
        <f>VLOOKUP($A34,'STEP 5 - B'!$R$274:$AL$306,5,FALSE)</f>
        <v>#N/A</v>
      </c>
      <c r="Y34" s="215" t="e">
        <f>VLOOKUP($A34,'STEP 5 - B'!$R$274:$AL$306,6,FALSE)</f>
        <v>#N/A</v>
      </c>
      <c r="Z34" s="215" t="e">
        <f>VLOOKUP($A34,'STEP 5 - B'!$R$274:$AL$306,7,FALSE)</f>
        <v>#N/A</v>
      </c>
      <c r="AA34" s="215" t="e">
        <f>VLOOKUP($A34,'STEP 5 - B'!$R$274:$AL$306,8,FALSE)</f>
        <v>#N/A</v>
      </c>
      <c r="AB34" s="215" t="e">
        <f>VLOOKUP($A34,'STEP 5 - B'!$R$274:$AL$306,9,FALSE)</f>
        <v>#N/A</v>
      </c>
      <c r="AC34" s="215" t="e">
        <f>VLOOKUP($A34,'STEP 5 - B'!$R$274:$AL$306,10,FALSE)</f>
        <v>#N/A</v>
      </c>
      <c r="AD34" s="215" t="e">
        <f>VLOOKUP($A34,'STEP 5 - B'!$R$274:$AL$306,11,FALSE)</f>
        <v>#N/A</v>
      </c>
      <c r="AE34" s="216" t="e">
        <f>VLOOKUP($A34,'STEP 5 - B'!$R$274:$AL$306,12,FALSE)</f>
        <v>#N/A</v>
      </c>
      <c r="AF34" s="216" t="e">
        <f>VLOOKUP($A34,'STEP 5 - B'!$R$274:$AL$306,13,FALSE)</f>
        <v>#N/A</v>
      </c>
      <c r="AG34" s="216" t="e">
        <f>VLOOKUP($A34,'STEP 5 - B'!$R$274:$AL$306,14,FALSE)</f>
        <v>#N/A</v>
      </c>
      <c r="AH34" s="216" t="e">
        <f>VLOOKUP($A34,'STEP 5 - B'!$R$274:$AL$306,15,FALSE)</f>
        <v>#N/A</v>
      </c>
      <c r="AI34" s="216" t="e">
        <f>VLOOKUP($A34,'STEP 5 - B'!$R$274:$AL$306,16,FALSE)</f>
        <v>#N/A</v>
      </c>
      <c r="AJ34" s="216" t="e">
        <f>VLOOKUP($A34,'STEP 5 - B'!$R$274:$AL$306,17,FALSE)</f>
        <v>#N/A</v>
      </c>
      <c r="AK34" s="216" t="e">
        <f>VLOOKUP($A34,'STEP 5 - B'!$R$274:$AL$306,18,FALSE)</f>
        <v>#N/A</v>
      </c>
      <c r="AL34" s="216" t="e">
        <f>VLOOKUP($A34,'STEP 5 - B'!$R$274:$AL$306,19,FALSE)</f>
        <v>#N/A</v>
      </c>
      <c r="AM34" s="216" t="e">
        <f>VLOOKUP($A34,'STEP 5 - B'!$R$274:$AL$306,20,FALSE)</f>
        <v>#N/A</v>
      </c>
      <c r="AN34" s="216" t="e">
        <f>VLOOKUP($A34,'STEP 5 - B'!$R$274:$AL$306,21,FALSE)</f>
        <v>#N/A</v>
      </c>
      <c r="AO34" s="212"/>
      <c r="AP34" s="212"/>
      <c r="AQ34" s="212"/>
      <c r="AR34" s="212"/>
      <c r="AS34" s="212"/>
      <c r="AT34" s="212"/>
      <c r="AU34" s="212"/>
      <c r="AV34" s="212"/>
      <c r="AW34" s="212"/>
      <c r="AX34" s="212"/>
      <c r="AY34" s="218">
        <f t="shared" ca="1" si="7"/>
        <v>42845</v>
      </c>
      <c r="AZ34" s="240" t="e">
        <f t="shared" ca="1" si="8"/>
        <v>#VALUE!</v>
      </c>
      <c r="BA34" s="244" t="e">
        <f>(('STEP 5 - B'!H1835-M34)/(N34-M34))</f>
        <v>#DIV/0!</v>
      </c>
      <c r="BB34" s="222"/>
      <c r="BC34" s="222"/>
      <c r="BD34" s="224" t="s">
        <v>212</v>
      </c>
      <c r="BE34" s="212" t="str">
        <f t="shared" si="9"/>
        <v>Result 15 - Please describe the intended result…</v>
      </c>
      <c r="BF34" s="243">
        <f t="shared" si="10"/>
        <v>0</v>
      </c>
      <c r="BG34" s="238"/>
      <c r="BH34" s="242">
        <f t="shared" si="11"/>
        <v>0</v>
      </c>
      <c r="BI34" s="242">
        <f t="shared" si="12"/>
        <v>0</v>
      </c>
      <c r="BJ34" s="242">
        <f t="shared" si="13"/>
        <v>0</v>
      </c>
      <c r="BK34" s="242">
        <f t="shared" si="14"/>
        <v>0</v>
      </c>
      <c r="BL34" s="242">
        <f t="shared" si="15"/>
        <v>0</v>
      </c>
      <c r="BM34" s="242">
        <f t="shared" si="1"/>
        <v>0</v>
      </c>
      <c r="BN34" s="242">
        <f t="shared" si="2"/>
        <v>0</v>
      </c>
      <c r="BO34" s="242">
        <f t="shared" si="16"/>
        <v>0</v>
      </c>
      <c r="BP34" s="242">
        <f t="shared" si="17"/>
        <v>0</v>
      </c>
      <c r="BQ34" s="242">
        <f t="shared" si="4"/>
        <v>0</v>
      </c>
    </row>
    <row r="35" spans="1:69" s="199" customFormat="1" ht="15" customHeight="1" x14ac:dyDescent="0.2">
      <c r="A35" s="221" t="s">
        <v>214</v>
      </c>
      <c r="B35" s="219" t="str">
        <f>'STEP 4'!T57</f>
        <v>please provide a definition of the indicator…</v>
      </c>
      <c r="C35" s="213" t="str">
        <f t="shared" si="5"/>
        <v>I33 - please provide a definition of the indicator…</v>
      </c>
      <c r="D35" s="211" t="s">
        <v>123</v>
      </c>
      <c r="E35" s="212" t="str">
        <f>VLOOKUP(D35,'STEP 3'!$H$323:$S$337,2,FALSE)</f>
        <v>Please describe the intended result…</v>
      </c>
      <c r="F35" s="213" t="str">
        <f>VLOOKUP($D35,'STEP 3'!$H$323:$S$337,6,FALSE)</f>
        <v>Please Select</v>
      </c>
      <c r="G35" s="213" t="str">
        <f>VLOOKUP($D35,'STEP 3'!$H$323:$S$337,8,FALSE)</f>
        <v>Please Select</v>
      </c>
      <c r="H35" s="220" t="str">
        <f>VLOOKUP($D35,'STEP 3'!$H$323:$S$337,10,FALSE)</f>
        <v>(dd.mm.yyyy)</v>
      </c>
      <c r="I35" s="211" t="str">
        <f>VLOOKUP($D35,'STEP 3'!$H$323:$S$337,12,FALSE)</f>
        <v>number of</v>
      </c>
      <c r="J35" s="220" t="e">
        <f t="shared" si="6"/>
        <v>#VALUE!</v>
      </c>
      <c r="K35" s="211">
        <f>VLOOKUP($A35,'STEP 4'!$S$25:$X$57,3,FALSE)</f>
        <v>0</v>
      </c>
      <c r="L35" s="211"/>
      <c r="M35" s="211">
        <f>VLOOKUP($A35,'STEP 4'!$S$25:$X$57,4,FALSE)</f>
        <v>0</v>
      </c>
      <c r="N35" s="211">
        <f>VLOOKUP($A35,'STEP 4'!$S$25:$X$57,5,FALSE)</f>
        <v>0</v>
      </c>
      <c r="O35" s="211"/>
      <c r="P35" s="211"/>
      <c r="Q35" s="211"/>
      <c r="R35" s="211">
        <f>VLOOKUP($A35,'STEP 5 - A'!$T$484:$W$516,2,FALSE)</f>
        <v>0</v>
      </c>
      <c r="S35" s="211">
        <f>VLOOKUP($A35,'STEP 5 - A'!$T$484:$W$516,3,FALSE)</f>
        <v>0</v>
      </c>
      <c r="T35" s="211" t="str">
        <f>VLOOKUP($A35,'STEP 5 - A'!$T$484:$W$516,4,FALSE)</f>
        <v>Please Select</v>
      </c>
      <c r="U35" s="215" t="e">
        <f>VLOOKUP(A35,'STEP 5 - B'!$R$274:$AL$306,2,FALSE)</f>
        <v>#N/A</v>
      </c>
      <c r="V35" s="215" t="e">
        <f>VLOOKUP($A35,'STEP 5 - B'!$R$274:$AL$306,3,FALSE)</f>
        <v>#N/A</v>
      </c>
      <c r="W35" s="215" t="e">
        <f>VLOOKUP($A35,'STEP 5 - B'!$R$274:$AL$306,4,FALSE)</f>
        <v>#N/A</v>
      </c>
      <c r="X35" s="215" t="e">
        <f>VLOOKUP($A35,'STEP 5 - B'!$R$274:$AL$306,5,FALSE)</f>
        <v>#N/A</v>
      </c>
      <c r="Y35" s="215" t="e">
        <f>VLOOKUP($A35,'STEP 5 - B'!$R$274:$AL$306,6,FALSE)</f>
        <v>#N/A</v>
      </c>
      <c r="Z35" s="215" t="e">
        <f>VLOOKUP($A35,'STEP 5 - B'!$R$274:$AL$306,7,FALSE)</f>
        <v>#N/A</v>
      </c>
      <c r="AA35" s="215" t="e">
        <f>VLOOKUP($A35,'STEP 5 - B'!$R$274:$AL$306,8,FALSE)</f>
        <v>#N/A</v>
      </c>
      <c r="AB35" s="215" t="e">
        <f>VLOOKUP($A35,'STEP 5 - B'!$R$274:$AL$306,9,FALSE)</f>
        <v>#N/A</v>
      </c>
      <c r="AC35" s="215" t="e">
        <f>VLOOKUP($A35,'STEP 5 - B'!$R$274:$AL$306,10,FALSE)</f>
        <v>#N/A</v>
      </c>
      <c r="AD35" s="215" t="e">
        <f>VLOOKUP($A35,'STEP 5 - B'!$R$274:$AL$306,11,FALSE)</f>
        <v>#N/A</v>
      </c>
      <c r="AE35" s="216" t="e">
        <f>VLOOKUP($A35,'STEP 5 - B'!$R$274:$AL$306,12,FALSE)</f>
        <v>#N/A</v>
      </c>
      <c r="AF35" s="216" t="e">
        <f>VLOOKUP($A35,'STEP 5 - B'!$R$274:$AL$306,13,FALSE)</f>
        <v>#N/A</v>
      </c>
      <c r="AG35" s="216" t="e">
        <f>VLOOKUP($A35,'STEP 5 - B'!$R$274:$AL$306,14,FALSE)</f>
        <v>#N/A</v>
      </c>
      <c r="AH35" s="216" t="e">
        <f>VLOOKUP($A35,'STEP 5 - B'!$R$274:$AL$306,15,FALSE)</f>
        <v>#N/A</v>
      </c>
      <c r="AI35" s="216" t="e">
        <f>VLOOKUP($A35,'STEP 5 - B'!$R$274:$AL$306,16,FALSE)</f>
        <v>#N/A</v>
      </c>
      <c r="AJ35" s="216" t="e">
        <f>VLOOKUP($A35,'STEP 5 - B'!$R$274:$AL$306,17,FALSE)</f>
        <v>#N/A</v>
      </c>
      <c r="AK35" s="216" t="e">
        <f>VLOOKUP($A35,'STEP 5 - B'!$R$274:$AL$306,18,FALSE)</f>
        <v>#N/A</v>
      </c>
      <c r="AL35" s="216" t="e">
        <f>VLOOKUP($A35,'STEP 5 - B'!$R$274:$AL$306,19,FALSE)</f>
        <v>#N/A</v>
      </c>
      <c r="AM35" s="216" t="e">
        <f>VLOOKUP($A35,'STEP 5 - B'!$R$274:$AL$306,20,FALSE)</f>
        <v>#N/A</v>
      </c>
      <c r="AN35" s="216" t="e">
        <f>VLOOKUP($A35,'STEP 5 - B'!$R$274:$AL$306,21,FALSE)</f>
        <v>#N/A</v>
      </c>
      <c r="AO35" s="212"/>
      <c r="AP35" s="212"/>
      <c r="AQ35" s="212"/>
      <c r="AR35" s="212"/>
      <c r="AS35" s="212"/>
      <c r="AT35" s="212"/>
      <c r="AU35" s="212"/>
      <c r="AV35" s="212"/>
      <c r="AW35" s="212"/>
      <c r="AX35" s="212"/>
      <c r="AY35" s="218">
        <f t="shared" ca="1" si="7"/>
        <v>42845</v>
      </c>
      <c r="AZ35" s="240" t="e">
        <f t="shared" ca="1" si="8"/>
        <v>#VALUE!</v>
      </c>
      <c r="BA35" s="244" t="e">
        <f>(('STEP 5 - B'!H1884-M35)/(N35-M35))</f>
        <v>#DIV/0!</v>
      </c>
      <c r="BB35" s="222"/>
      <c r="BC35" s="222"/>
      <c r="BD35" s="224" t="s">
        <v>212</v>
      </c>
      <c r="BE35" s="212" t="str">
        <f t="shared" si="9"/>
        <v>Result 15 - Please describe the intended result…</v>
      </c>
      <c r="BF35" s="243">
        <f t="shared" si="10"/>
        <v>0</v>
      </c>
      <c r="BG35" s="238"/>
      <c r="BH35" s="242">
        <f t="shared" si="11"/>
        <v>0</v>
      </c>
      <c r="BI35" s="242">
        <f t="shared" si="12"/>
        <v>0</v>
      </c>
      <c r="BJ35" s="242">
        <f t="shared" si="13"/>
        <v>0</v>
      </c>
      <c r="BK35" s="242">
        <f t="shared" si="14"/>
        <v>0</v>
      </c>
      <c r="BL35" s="242">
        <f t="shared" si="15"/>
        <v>0</v>
      </c>
      <c r="BM35" s="242">
        <f t="shared" si="1"/>
        <v>0</v>
      </c>
      <c r="BN35" s="242">
        <f t="shared" si="2"/>
        <v>0</v>
      </c>
      <c r="BO35" s="242">
        <f t="shared" si="16"/>
        <v>0</v>
      </c>
      <c r="BP35" s="242">
        <f t="shared" si="17"/>
        <v>0</v>
      </c>
      <c r="BQ35" s="242">
        <f t="shared" si="4"/>
        <v>0</v>
      </c>
    </row>
    <row r="36" spans="1:69" x14ac:dyDescent="0.2">
      <c r="B36" s="141"/>
      <c r="E36" s="1"/>
      <c r="L36" s="154" t="s">
        <v>226</v>
      </c>
      <c r="P36" s="197" t="s">
        <v>226</v>
      </c>
      <c r="Q36" s="197"/>
      <c r="AE36" s="165"/>
      <c r="AF36" s="165"/>
      <c r="AG36" s="165"/>
      <c r="AH36" s="166"/>
      <c r="AI36" s="166"/>
      <c r="AJ36" s="166"/>
      <c r="AK36" s="166"/>
      <c r="AL36" s="166"/>
      <c r="AM36" s="166"/>
      <c r="AN36" s="166"/>
      <c r="AO36" s="155" t="s">
        <v>225</v>
      </c>
      <c r="AP36" s="155" t="s">
        <v>225</v>
      </c>
      <c r="AQ36" s="155" t="s">
        <v>225</v>
      </c>
      <c r="AR36" s="155" t="s">
        <v>225</v>
      </c>
      <c r="AS36" s="155" t="s">
        <v>225</v>
      </c>
      <c r="AT36" s="155" t="s">
        <v>225</v>
      </c>
      <c r="AU36" s="155" t="s">
        <v>225</v>
      </c>
      <c r="AV36" s="155" t="s">
        <v>225</v>
      </c>
      <c r="AW36" s="155" t="s">
        <v>225</v>
      </c>
      <c r="AX36" s="155" t="s">
        <v>225</v>
      </c>
      <c r="BB36" s="155" t="s">
        <v>225</v>
      </c>
    </row>
    <row r="37" spans="1:69" x14ac:dyDescent="0.2">
      <c r="E37" s="1"/>
    </row>
    <row r="38" spans="1:69" x14ac:dyDescent="0.2">
      <c r="E38" s="111"/>
    </row>
  </sheetData>
  <mergeCells count="4">
    <mergeCell ref="R1:T1"/>
    <mergeCell ref="U1:BE1"/>
    <mergeCell ref="A1:J1"/>
    <mergeCell ref="K1:Q1"/>
  </mergeCells>
  <pageMargins left="0.7" right="0.7" top="0.78740157499999996" bottom="0.78740157499999996" header="0.3" footer="0.3"/>
  <ignoredErrors>
    <ignoredError sqref="J3:J32 AZ3:AZ31 J33:J35 BB5 BB7:BB35 AZ32:AZ35 BB3 BB6 BB4 U4:AN35 Y3:AN3" evalError="1"/>
    <ignoredError sqref="H3:H35 I3:I35 G3:G35 F3:F35 E3:E35" emptyCellReference="1"/>
  </ignoredErrors>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10</vt:i4>
      </vt:variant>
      <vt:variant>
        <vt:lpstr>Benannte Bereiche</vt:lpstr>
      </vt:variant>
      <vt:variant>
        <vt:i4>11</vt:i4>
      </vt:variant>
    </vt:vector>
  </HeadingPairs>
  <TitlesOfParts>
    <vt:vector size="21" baseType="lpstr">
      <vt:lpstr>START</vt:lpstr>
      <vt:lpstr>STEP 1</vt:lpstr>
      <vt:lpstr>STEP 2</vt:lpstr>
      <vt:lpstr>STEP 3</vt:lpstr>
      <vt:lpstr>STEP 4</vt:lpstr>
      <vt:lpstr>STEP 5 - A</vt:lpstr>
      <vt:lpstr>STEP 5 - B</vt:lpstr>
      <vt:lpstr>STEP 5 - C</vt:lpstr>
      <vt:lpstr>Data</vt:lpstr>
      <vt:lpstr>Legal information</vt:lpstr>
      <vt:lpstr>AREAS</vt:lpstr>
      <vt:lpstr>CLIM_STIM</vt:lpstr>
      <vt:lpstr>INCREASE_DECREASE</vt:lpstr>
      <vt:lpstr>IND_STEP5_C</vt:lpstr>
      <vt:lpstr>Indicators</vt:lpstr>
      <vt:lpstr>LEVEL_OF_VULNERABILITY</vt:lpstr>
      <vt:lpstr>List_of_Results</vt:lpstr>
      <vt:lpstr>List_of_Results_2</vt:lpstr>
      <vt:lpstr>LIST1</vt:lpstr>
      <vt:lpstr>Liste_AREAS</vt:lpstr>
      <vt:lpstr>RESULT_OUTSIDE</vt:lpstr>
    </vt:vector>
  </TitlesOfParts>
  <Company>GIZ GmbH</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Dennis Redeker</dc:creator>
  <cp:lastModifiedBy>giz</cp:lastModifiedBy>
  <cp:lastPrinted>2015-03-09T16:59:02Z</cp:lastPrinted>
  <dcterms:created xsi:type="dcterms:W3CDTF">2013-04-08T14:30:42Z</dcterms:created>
  <dcterms:modified xsi:type="dcterms:W3CDTF">2017-04-20T10:22:59Z</dcterms:modified>
</cp:coreProperties>
</file>